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fileSharing readOnlyRecommended="1" userName="Jim Shepard" algorithmName="SHA-512" hashValue="LS3AqOIyeOCk4e1So62lFe2hW/PyCxMsirDwG2ptlo9TXAITmBWHaa4q+dvZrtKU7P2oAwRrDXZY7gl1HVw7HQ==" saltValue="xr2ohoZICK6K/R6B6XyLS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pisme/pytonSheppy/"/>
    </mc:Choice>
  </mc:AlternateContent>
  <xr:revisionPtr revIDLastSave="0" documentId="8_{7FE6A3B1-B34D-EA41-A263-8F800BD3234A}" xr6:coauthVersionLast="34" xr6:coauthVersionMax="34" xr10:uidLastSave="{00000000-0000-0000-0000-000000000000}"/>
  <bookViews>
    <workbookView xWindow="33560" yWindow="1240" windowWidth="26160" windowHeight="17640" activeTab="1" xr2:uid="{DB52C6A7-D45C-9E45-BB0E-C7CBBFD3E6F6}"/>
  </bookViews>
  <sheets>
    <sheet name="Handlers" sheetId="1" r:id="rId1"/>
    <sheet name="Tue Open Sheep" sheetId="2" r:id="rId2"/>
    <sheet name="Wed Open Sheep" sheetId="3" r:id="rId3"/>
    <sheet name="Thr Open Sheep" sheetId="4" r:id="rId4"/>
    <sheet name="Overall Sheep" sheetId="5" r:id="rId5"/>
    <sheet name="Tue PN" sheetId="6" r:id="rId6"/>
    <sheet name="Wed PN" sheetId="7" r:id="rId7"/>
    <sheet name="Thr PN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" l="1"/>
  <c r="K29" i="7" s="1"/>
  <c r="I29" i="7"/>
  <c r="J19" i="8"/>
  <c r="K19" i="8" s="1"/>
  <c r="I19" i="8"/>
  <c r="J12" i="8"/>
  <c r="K12" i="8" s="1"/>
  <c r="I12" i="8"/>
  <c r="J17" i="8"/>
  <c r="K17" i="8" s="1"/>
  <c r="I17" i="8"/>
  <c r="J14" i="8"/>
  <c r="K14" i="8" s="1"/>
  <c r="I14" i="8"/>
  <c r="J15" i="8"/>
  <c r="K15" i="8" s="1"/>
  <c r="I15" i="8"/>
  <c r="J16" i="8"/>
  <c r="K16" i="8" s="1"/>
  <c r="I16" i="8"/>
  <c r="J5" i="8"/>
  <c r="K5" i="8" s="1"/>
  <c r="I5" i="8"/>
  <c r="J10" i="8"/>
  <c r="K10" i="8" s="1"/>
  <c r="I10" i="8"/>
  <c r="J7" i="8"/>
  <c r="K7" i="8" s="1"/>
  <c r="I7" i="8"/>
  <c r="J21" i="8"/>
  <c r="K21" i="8" s="1"/>
  <c r="I21" i="8"/>
  <c r="J18" i="8"/>
  <c r="K18" i="8" s="1"/>
  <c r="I18" i="8"/>
  <c r="J9" i="8"/>
  <c r="K9" i="8" s="1"/>
  <c r="I9" i="8"/>
  <c r="J13" i="8"/>
  <c r="K13" i="8" s="1"/>
  <c r="I13" i="8"/>
  <c r="J4" i="8"/>
  <c r="K4" i="8" s="1"/>
  <c r="I4" i="8"/>
  <c r="J6" i="8"/>
  <c r="K6" i="8" s="1"/>
  <c r="I6" i="8"/>
  <c r="J11" i="8"/>
  <c r="K11" i="8" s="1"/>
  <c r="I11" i="8"/>
  <c r="J20" i="8"/>
  <c r="K20" i="8" s="1"/>
  <c r="I20" i="8"/>
  <c r="J8" i="8"/>
  <c r="K8" i="8" s="1"/>
  <c r="I8" i="8"/>
  <c r="J22" i="8"/>
  <c r="K22" i="8" s="1"/>
  <c r="I22" i="8"/>
  <c r="J14" i="7"/>
  <c r="K14" i="7" s="1"/>
  <c r="J6" i="7"/>
  <c r="K6" i="7" s="1"/>
  <c r="J5" i="7"/>
  <c r="K5" i="7" s="1"/>
  <c r="J3" i="7"/>
  <c r="K3" i="7" s="1"/>
  <c r="J26" i="7"/>
  <c r="K26" i="7" s="1"/>
  <c r="J20" i="7"/>
  <c r="K20" i="7" s="1"/>
  <c r="J22" i="7"/>
  <c r="K22" i="7" s="1"/>
  <c r="J7" i="7"/>
  <c r="K7" i="7" s="1"/>
  <c r="J19" i="7"/>
  <c r="K19" i="7" s="1"/>
  <c r="J15" i="7"/>
  <c r="K15" i="7" s="1"/>
  <c r="J9" i="7"/>
  <c r="K9" i="7" s="1"/>
  <c r="J18" i="7"/>
  <c r="K18" i="7" s="1"/>
  <c r="J21" i="7"/>
  <c r="K21" i="7" s="1"/>
  <c r="J13" i="7"/>
  <c r="K13" i="7" s="1"/>
  <c r="J25" i="7"/>
  <c r="K25" i="7" s="1"/>
  <c r="J27" i="7"/>
  <c r="K27" i="7" s="1"/>
  <c r="J23" i="7"/>
  <c r="K23" i="7" s="1"/>
  <c r="J28" i="7"/>
  <c r="K28" i="7" s="1"/>
  <c r="J4" i="7"/>
  <c r="K4" i="7" s="1"/>
  <c r="J12" i="7"/>
  <c r="K12" i="7" s="1"/>
  <c r="J16" i="7"/>
  <c r="K16" i="7" s="1"/>
  <c r="J11" i="7"/>
  <c r="K11" i="7" s="1"/>
  <c r="J17" i="7"/>
  <c r="K17" i="7" s="1"/>
  <c r="J10" i="7"/>
  <c r="K10" i="7" s="1"/>
  <c r="J8" i="7"/>
  <c r="K8" i="7" s="1"/>
  <c r="J24" i="7"/>
  <c r="K24" i="7" s="1"/>
  <c r="J30" i="7"/>
  <c r="K30" i="7" s="1"/>
  <c r="I14" i="7"/>
  <c r="I6" i="7"/>
  <c r="I5" i="7"/>
  <c r="I3" i="7"/>
  <c r="I26" i="7"/>
  <c r="I20" i="7"/>
  <c r="I22" i="7"/>
  <c r="I7" i="7"/>
  <c r="I19" i="7"/>
  <c r="I15" i="7"/>
  <c r="I9" i="7"/>
  <c r="I18" i="7"/>
  <c r="I21" i="7"/>
  <c r="I13" i="7"/>
  <c r="I25" i="7"/>
  <c r="I27" i="7"/>
  <c r="I23" i="7"/>
  <c r="I28" i="7"/>
  <c r="I4" i="7"/>
  <c r="I12" i="7"/>
  <c r="I16" i="7"/>
  <c r="I11" i="7"/>
  <c r="I17" i="7"/>
  <c r="I10" i="7"/>
  <c r="I8" i="7"/>
  <c r="I24" i="7"/>
  <c r="I30" i="7"/>
  <c r="I11" i="6"/>
  <c r="J11" i="6"/>
  <c r="K11" i="6"/>
  <c r="I29" i="6"/>
  <c r="J29" i="6"/>
  <c r="K29" i="6" s="1"/>
  <c r="I26" i="6"/>
  <c r="J26" i="6"/>
  <c r="K26" i="6" s="1"/>
  <c r="I6" i="6"/>
  <c r="J6" i="6"/>
  <c r="K6" i="6" s="1"/>
  <c r="I16" i="6"/>
  <c r="J16" i="6"/>
  <c r="K16" i="6" s="1"/>
  <c r="I28" i="6"/>
  <c r="J28" i="6"/>
  <c r="K28" i="6"/>
  <c r="I8" i="6"/>
  <c r="J8" i="6"/>
  <c r="K8" i="6" s="1"/>
  <c r="I24" i="6"/>
  <c r="J24" i="6"/>
  <c r="K24" i="6" s="1"/>
  <c r="I25" i="6"/>
  <c r="J25" i="6"/>
  <c r="K25" i="6" s="1"/>
  <c r="I20" i="6"/>
  <c r="J20" i="6"/>
  <c r="K20" i="6" s="1"/>
  <c r="I9" i="6"/>
  <c r="J9" i="6"/>
  <c r="K9" i="6" s="1"/>
  <c r="I4" i="6"/>
  <c r="J4" i="6"/>
  <c r="K4" i="6" s="1"/>
  <c r="I5" i="6"/>
  <c r="I10" i="6"/>
  <c r="I17" i="6"/>
  <c r="I21" i="6"/>
  <c r="I18" i="6"/>
  <c r="I14" i="6"/>
  <c r="I19" i="6"/>
  <c r="I12" i="6"/>
  <c r="I15" i="6"/>
  <c r="I22" i="6"/>
  <c r="I2" i="6"/>
  <c r="I27" i="6"/>
  <c r="I13" i="6"/>
  <c r="I7" i="6"/>
  <c r="I23" i="6"/>
  <c r="I3" i="6"/>
  <c r="J3" i="6"/>
  <c r="K3" i="6" s="1"/>
  <c r="J23" i="6"/>
  <c r="K23" i="6" s="1"/>
  <c r="J7" i="6"/>
  <c r="K7" i="6" s="1"/>
  <c r="J13" i="6"/>
  <c r="K13" i="6" s="1"/>
  <c r="J27" i="6"/>
  <c r="K27" i="6" s="1"/>
  <c r="J2" i="6"/>
  <c r="K2" i="6" s="1"/>
  <c r="J22" i="6"/>
  <c r="K22" i="6" s="1"/>
  <c r="J15" i="6"/>
  <c r="K15" i="6" s="1"/>
  <c r="J12" i="6"/>
  <c r="K12" i="6" s="1"/>
  <c r="J19" i="6"/>
  <c r="K19" i="6" s="1"/>
  <c r="J14" i="6"/>
  <c r="K14" i="6" s="1"/>
  <c r="J18" i="6"/>
  <c r="K18" i="6" s="1"/>
  <c r="J21" i="6"/>
  <c r="K21" i="6" s="1"/>
  <c r="J17" i="6"/>
  <c r="K17" i="6" s="1"/>
  <c r="J5" i="6"/>
  <c r="K5" i="6" s="1"/>
  <c r="J10" i="6"/>
  <c r="K10" i="6" s="1"/>
  <c r="K46" i="4"/>
  <c r="L46" i="4"/>
  <c r="M46" i="4" s="1"/>
  <c r="K41" i="3"/>
  <c r="L41" i="3"/>
  <c r="M41" i="3"/>
  <c r="L34" i="4"/>
  <c r="M34" i="4" s="1"/>
  <c r="K34" i="4"/>
  <c r="L36" i="4"/>
  <c r="M36" i="4" s="1"/>
  <c r="K36" i="4"/>
  <c r="L24" i="4"/>
  <c r="M24" i="4" s="1"/>
  <c r="K24" i="4"/>
  <c r="L42" i="4"/>
  <c r="M42" i="4" s="1"/>
  <c r="K42" i="4"/>
  <c r="L37" i="4"/>
  <c r="M37" i="4" s="1"/>
  <c r="K37" i="4"/>
  <c r="L45" i="4"/>
  <c r="M45" i="4" s="1"/>
  <c r="K45" i="4"/>
  <c r="L39" i="4"/>
  <c r="M39" i="4" s="1"/>
  <c r="K39" i="4"/>
  <c r="L30" i="4"/>
  <c r="M30" i="4" s="1"/>
  <c r="K30" i="4"/>
  <c r="L35" i="4"/>
  <c r="M35" i="4" s="1"/>
  <c r="K35" i="4"/>
  <c r="L33" i="4"/>
  <c r="M33" i="4" s="1"/>
  <c r="K33" i="4"/>
  <c r="L21" i="4"/>
  <c r="M21" i="4" s="1"/>
  <c r="K21" i="4"/>
  <c r="L43" i="4"/>
  <c r="M43" i="4" s="1"/>
  <c r="K43" i="4"/>
  <c r="L41" i="4"/>
  <c r="M41" i="4" s="1"/>
  <c r="K41" i="4"/>
  <c r="L4" i="4"/>
  <c r="M4" i="4" s="1"/>
  <c r="K4" i="4"/>
  <c r="L38" i="4"/>
  <c r="M38" i="4" s="1"/>
  <c r="K38" i="4"/>
  <c r="L12" i="4"/>
  <c r="M12" i="4" s="1"/>
  <c r="K12" i="4"/>
  <c r="L28" i="4"/>
  <c r="M28" i="4" s="1"/>
  <c r="K28" i="4"/>
  <c r="L9" i="4"/>
  <c r="M9" i="4" s="1"/>
  <c r="K9" i="4"/>
  <c r="L11" i="4"/>
  <c r="M11" i="4" s="1"/>
  <c r="K11" i="4"/>
  <c r="L27" i="4"/>
  <c r="M27" i="4" s="1"/>
  <c r="K27" i="4"/>
  <c r="L20" i="4"/>
  <c r="M20" i="4" s="1"/>
  <c r="K20" i="4"/>
  <c r="L5" i="4"/>
  <c r="M5" i="4" s="1"/>
  <c r="K5" i="4"/>
  <c r="L44" i="4"/>
  <c r="M44" i="4" s="1"/>
  <c r="K44" i="4"/>
  <c r="L18" i="4"/>
  <c r="M18" i="4" s="1"/>
  <c r="K18" i="4"/>
  <c r="L6" i="4"/>
  <c r="M6" i="4" s="1"/>
  <c r="K6" i="4"/>
  <c r="L10" i="4"/>
  <c r="M10" i="4" s="1"/>
  <c r="K10" i="4"/>
  <c r="L23" i="4"/>
  <c r="M23" i="4" s="1"/>
  <c r="K23" i="4"/>
  <c r="L26" i="4"/>
  <c r="M26" i="4" s="1"/>
  <c r="K26" i="4"/>
  <c r="L16" i="4"/>
  <c r="M16" i="4" s="1"/>
  <c r="K16" i="4"/>
  <c r="L8" i="4"/>
  <c r="M8" i="4" s="1"/>
  <c r="K8" i="4"/>
  <c r="L32" i="4"/>
  <c r="M32" i="4" s="1"/>
  <c r="K32" i="4"/>
  <c r="L17" i="4"/>
  <c r="M17" i="4" s="1"/>
  <c r="K17" i="4"/>
  <c r="L3" i="4"/>
  <c r="M3" i="4" s="1"/>
  <c r="K3" i="4"/>
  <c r="L7" i="4"/>
  <c r="M7" i="4" s="1"/>
  <c r="K7" i="4"/>
  <c r="L13" i="4"/>
  <c r="M13" i="4" s="1"/>
  <c r="K13" i="4"/>
  <c r="L25" i="4"/>
  <c r="M25" i="4" s="1"/>
  <c r="K25" i="4"/>
  <c r="L14" i="4"/>
  <c r="M14" i="4" s="1"/>
  <c r="K14" i="4"/>
  <c r="L31" i="4"/>
  <c r="M31" i="4" s="1"/>
  <c r="K31" i="4"/>
  <c r="L15" i="4"/>
  <c r="M15" i="4" s="1"/>
  <c r="K15" i="4"/>
  <c r="L22" i="4"/>
  <c r="M22" i="4" s="1"/>
  <c r="K22" i="4"/>
  <c r="L2" i="4"/>
  <c r="M2" i="4" s="1"/>
  <c r="K2" i="4"/>
  <c r="L40" i="4"/>
  <c r="M40" i="4" s="1"/>
  <c r="K40" i="4"/>
  <c r="L19" i="4"/>
  <c r="M19" i="4" s="1"/>
  <c r="K19" i="4"/>
  <c r="L29" i="4"/>
  <c r="M29" i="4" s="1"/>
  <c r="K29" i="4"/>
  <c r="L27" i="3"/>
  <c r="M27" i="3" s="1"/>
  <c r="L7" i="3"/>
  <c r="M7" i="3" s="1"/>
  <c r="L4" i="3"/>
  <c r="M4" i="3" s="1"/>
  <c r="L10" i="3"/>
  <c r="M10" i="3" s="1"/>
  <c r="L48" i="3"/>
  <c r="M48" i="3" s="1"/>
  <c r="L19" i="3"/>
  <c r="M19" i="3" s="1"/>
  <c r="L13" i="3"/>
  <c r="M13" i="3" s="1"/>
  <c r="L2" i="3"/>
  <c r="M2" i="3" s="1"/>
  <c r="L18" i="3"/>
  <c r="M18" i="3" s="1"/>
  <c r="L5" i="3"/>
  <c r="M5" i="3" s="1"/>
  <c r="L35" i="3"/>
  <c r="M35" i="3" s="1"/>
  <c r="L6" i="3"/>
  <c r="M6" i="3" s="1"/>
  <c r="L9" i="3"/>
  <c r="M9" i="3" s="1"/>
  <c r="L14" i="3"/>
  <c r="M14" i="3" s="1"/>
  <c r="L38" i="3"/>
  <c r="M38" i="3" s="1"/>
  <c r="L37" i="3"/>
  <c r="M37" i="3" s="1"/>
  <c r="L8" i="3"/>
  <c r="M8" i="3" s="1"/>
  <c r="L31" i="3"/>
  <c r="M31" i="3" s="1"/>
  <c r="L15" i="3"/>
  <c r="M15" i="3" s="1"/>
  <c r="L45" i="3"/>
  <c r="M45" i="3" s="1"/>
  <c r="L12" i="3"/>
  <c r="M12" i="3" s="1"/>
  <c r="L21" i="3"/>
  <c r="M21" i="3" s="1"/>
  <c r="L25" i="3"/>
  <c r="M25" i="3" s="1"/>
  <c r="L36" i="3"/>
  <c r="M36" i="3" s="1"/>
  <c r="L11" i="3"/>
  <c r="M11" i="3" s="1"/>
  <c r="L40" i="3"/>
  <c r="M40" i="3" s="1"/>
  <c r="L17" i="3"/>
  <c r="M17" i="3" s="1"/>
  <c r="L30" i="3"/>
  <c r="M30" i="3" s="1"/>
  <c r="L22" i="3"/>
  <c r="M22" i="3" s="1"/>
  <c r="L47" i="3"/>
  <c r="M47" i="3" s="1"/>
  <c r="L16" i="3"/>
  <c r="M16" i="3" s="1"/>
  <c r="L26" i="3"/>
  <c r="M26" i="3" s="1"/>
  <c r="L39" i="3"/>
  <c r="M39" i="3" s="1"/>
  <c r="L3" i="3"/>
  <c r="M3" i="3" s="1"/>
  <c r="L33" i="3"/>
  <c r="M33" i="3" s="1"/>
  <c r="L34" i="3"/>
  <c r="M34" i="3" s="1"/>
  <c r="L46" i="3"/>
  <c r="M46" i="3" s="1"/>
  <c r="L32" i="3"/>
  <c r="M32" i="3" s="1"/>
  <c r="L20" i="3"/>
  <c r="M20" i="3" s="1"/>
  <c r="L23" i="3"/>
  <c r="M23" i="3" s="1"/>
  <c r="L29" i="3"/>
  <c r="M29" i="3" s="1"/>
  <c r="L28" i="3"/>
  <c r="M28" i="3" s="1"/>
  <c r="L42" i="3"/>
  <c r="M42" i="3" s="1"/>
  <c r="L49" i="3"/>
  <c r="M49" i="3" s="1"/>
  <c r="L24" i="3"/>
  <c r="M24" i="3" s="1"/>
  <c r="L44" i="3"/>
  <c r="M44" i="3" s="1"/>
  <c r="L43" i="3"/>
  <c r="M43" i="3" s="1"/>
  <c r="K27" i="3"/>
  <c r="K7" i="3"/>
  <c r="K4" i="3"/>
  <c r="K10" i="3"/>
  <c r="K48" i="3"/>
  <c r="K19" i="3"/>
  <c r="K13" i="3"/>
  <c r="K2" i="3"/>
  <c r="K18" i="3"/>
  <c r="K5" i="3"/>
  <c r="K35" i="3"/>
  <c r="K6" i="3"/>
  <c r="K9" i="3"/>
  <c r="K14" i="3"/>
  <c r="K38" i="3"/>
  <c r="K37" i="3"/>
  <c r="K8" i="3"/>
  <c r="K31" i="3"/>
  <c r="K15" i="3"/>
  <c r="K45" i="3"/>
  <c r="K12" i="3"/>
  <c r="K21" i="3"/>
  <c r="K25" i="3"/>
  <c r="K36" i="3"/>
  <c r="K11" i="3"/>
  <c r="K40" i="3"/>
  <c r="K17" i="3"/>
  <c r="K30" i="3"/>
  <c r="K22" i="3"/>
  <c r="K47" i="3"/>
  <c r="K16" i="3"/>
  <c r="K26" i="3"/>
  <c r="K39" i="3"/>
  <c r="K3" i="3"/>
  <c r="K33" i="3"/>
  <c r="K34" i="3"/>
  <c r="K46" i="3"/>
  <c r="K32" i="3"/>
  <c r="K20" i="3"/>
  <c r="K23" i="3"/>
  <c r="K29" i="3"/>
  <c r="K28" i="3"/>
  <c r="K42" i="3"/>
  <c r="K49" i="3"/>
  <c r="K24" i="3"/>
  <c r="K44" i="3"/>
  <c r="K43" i="3"/>
  <c r="K20" i="2"/>
  <c r="L20" i="2"/>
  <c r="M20" i="2" s="1"/>
  <c r="K30" i="2"/>
  <c r="L30" i="2"/>
  <c r="M30" i="2" s="1"/>
  <c r="K37" i="2"/>
  <c r="L37" i="2"/>
  <c r="M37" i="2" s="1"/>
  <c r="K10" i="2"/>
  <c r="L10" i="2"/>
  <c r="M10" i="2" s="1"/>
  <c r="K41" i="2"/>
  <c r="L41" i="2"/>
  <c r="M41" i="2" s="1"/>
  <c r="C39" i="1"/>
  <c r="K12" i="2"/>
  <c r="L12" i="2"/>
  <c r="M12" i="2" s="1"/>
  <c r="K51" i="2"/>
  <c r="L51" i="2"/>
  <c r="M51" i="2" s="1"/>
  <c r="K22" i="2"/>
  <c r="L22" i="2"/>
  <c r="M22" i="2" s="1"/>
  <c r="K50" i="2"/>
  <c r="L50" i="2"/>
  <c r="M50" i="2" s="1"/>
  <c r="K23" i="2"/>
  <c r="L23" i="2"/>
  <c r="M23" i="2" s="1"/>
  <c r="K2" i="2"/>
  <c r="L2" i="2"/>
  <c r="M2" i="2" s="1"/>
  <c r="K44" i="2"/>
  <c r="L44" i="2"/>
  <c r="M44" i="2" s="1"/>
  <c r="K11" i="2"/>
  <c r="L11" i="2"/>
  <c r="M11" i="2" s="1"/>
  <c r="K42" i="2"/>
  <c r="L42" i="2"/>
  <c r="M42" i="2" s="1"/>
  <c r="K15" i="2"/>
  <c r="L15" i="2"/>
  <c r="M15" i="2" s="1"/>
  <c r="K3" i="2"/>
  <c r="L3" i="2"/>
  <c r="M3" i="2" s="1"/>
  <c r="K27" i="2"/>
  <c r="L27" i="2"/>
  <c r="M27" i="2" s="1"/>
  <c r="K49" i="2"/>
  <c r="L49" i="2"/>
  <c r="M49" i="2" s="1"/>
  <c r="K48" i="2"/>
  <c r="L48" i="2"/>
  <c r="M48" i="2" s="1"/>
  <c r="K21" i="2"/>
  <c r="L21" i="2"/>
  <c r="M21" i="2" s="1"/>
  <c r="K6" i="2"/>
  <c r="L6" i="2"/>
  <c r="M6" i="2" s="1"/>
  <c r="K28" i="2"/>
  <c r="L28" i="2"/>
  <c r="M28" i="2" s="1"/>
  <c r="K4" i="2"/>
  <c r="L4" i="2"/>
  <c r="M4" i="2" s="1"/>
  <c r="K14" i="2"/>
  <c r="L14" i="2"/>
  <c r="M14" i="2" s="1"/>
  <c r="K19" i="2"/>
  <c r="L19" i="2"/>
  <c r="M19" i="2" s="1"/>
  <c r="K33" i="2"/>
  <c r="L33" i="2"/>
  <c r="M33" i="2" s="1"/>
  <c r="K9" i="2"/>
  <c r="L9" i="2"/>
  <c r="M9" i="2" s="1"/>
  <c r="K32" i="2"/>
  <c r="L32" i="2"/>
  <c r="M32" i="2" s="1"/>
  <c r="K29" i="2"/>
  <c r="L29" i="2"/>
  <c r="M29" i="2" s="1"/>
  <c r="K34" i="2"/>
  <c r="L34" i="2"/>
  <c r="M34" i="2" s="1"/>
  <c r="K18" i="2"/>
  <c r="L18" i="2"/>
  <c r="M18" i="2" s="1"/>
  <c r="K40" i="2"/>
  <c r="L40" i="2"/>
  <c r="M40" i="2" s="1"/>
  <c r="K36" i="2"/>
  <c r="L36" i="2"/>
  <c r="M36" i="2" s="1"/>
  <c r="K26" i="2"/>
  <c r="L26" i="2"/>
  <c r="M26" i="2" s="1"/>
  <c r="K8" i="2"/>
  <c r="L8" i="2"/>
  <c r="M8" i="2" s="1"/>
  <c r="K38" i="2"/>
  <c r="L38" i="2"/>
  <c r="M38" i="2" s="1"/>
  <c r="K39" i="2"/>
  <c r="L39" i="2"/>
  <c r="M39" i="2" s="1"/>
  <c r="K47" i="2"/>
  <c r="L47" i="2"/>
  <c r="M47" i="2" s="1"/>
  <c r="K5" i="2"/>
  <c r="L5" i="2"/>
  <c r="M5" i="2" s="1"/>
  <c r="K7" i="2"/>
  <c r="L7" i="2"/>
  <c r="M7" i="2" s="1"/>
  <c r="K35" i="2"/>
  <c r="L35" i="2"/>
  <c r="M35" i="2" s="1"/>
  <c r="K25" i="2"/>
  <c r="K24" i="2"/>
  <c r="K13" i="2"/>
  <c r="K16" i="2"/>
  <c r="K17" i="2"/>
  <c r="K45" i="2"/>
  <c r="K46" i="2"/>
  <c r="K43" i="2"/>
  <c r="K31" i="2"/>
  <c r="L31" i="2"/>
  <c r="M31" i="2" s="1"/>
  <c r="L43" i="2"/>
  <c r="M43" i="2" s="1"/>
  <c r="L46" i="2"/>
  <c r="M46" i="2" s="1"/>
  <c r="L45" i="2"/>
  <c r="M45" i="2" s="1"/>
  <c r="L17" i="2"/>
  <c r="M17" i="2" s="1"/>
  <c r="L16" i="2"/>
  <c r="M16" i="2" s="1"/>
  <c r="L13" i="2"/>
  <c r="M13" i="2" s="1"/>
  <c r="L25" i="2"/>
  <c r="M25" i="2" s="1"/>
  <c r="L24" i="2"/>
  <c r="M24" i="2" s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<sst xmlns="http://schemas.openxmlformats.org/spreadsheetml/2006/main" count="670" uniqueCount="216">
  <si>
    <t>Last Name</t>
  </si>
  <si>
    <t>First Name</t>
  </si>
  <si>
    <t>Anderson</t>
  </si>
  <si>
    <t>Beth</t>
  </si>
  <si>
    <t>Patricia</t>
  </si>
  <si>
    <t>Bailes</t>
  </si>
  <si>
    <t>Dee</t>
  </si>
  <si>
    <t>Bailey</t>
  </si>
  <si>
    <t>Hubert</t>
  </si>
  <si>
    <t>Carol Anne</t>
  </si>
  <si>
    <t>Ballantyne</t>
  </si>
  <si>
    <t>Stuart</t>
  </si>
  <si>
    <t>Barrentine</t>
  </si>
  <si>
    <t>Diane</t>
  </si>
  <si>
    <t>Bishop</t>
  </si>
  <si>
    <t>Billly</t>
  </si>
  <si>
    <t>Brisbin</t>
  </si>
  <si>
    <t>Donna</t>
  </si>
  <si>
    <t>Cannon</t>
  </si>
  <si>
    <t>John</t>
  </si>
  <si>
    <t>Cattaneo</t>
  </si>
  <si>
    <t>Mary Louise</t>
  </si>
  <si>
    <t>Connell</t>
  </si>
  <si>
    <t>Tommy</t>
  </si>
  <si>
    <t>Craig</t>
  </si>
  <si>
    <t>Barbara</t>
  </si>
  <si>
    <t>Kim</t>
  </si>
  <si>
    <t>Eddy</t>
  </si>
  <si>
    <t>Good</t>
  </si>
  <si>
    <t>Cynthia</t>
  </si>
  <si>
    <t>Guthrie</t>
  </si>
  <si>
    <t>Olivia</t>
  </si>
  <si>
    <t>Hickenbottom</t>
  </si>
  <si>
    <t>Allen</t>
  </si>
  <si>
    <t>Hicks</t>
  </si>
  <si>
    <t>Hilburn</t>
  </si>
  <si>
    <t>Gail</t>
  </si>
  <si>
    <t>Hunt</t>
  </si>
  <si>
    <t>Pam</t>
  </si>
  <si>
    <t>Ireland</t>
  </si>
  <si>
    <t>Mark</t>
  </si>
  <si>
    <t>Johnson</t>
  </si>
  <si>
    <t xml:space="preserve">Scott </t>
  </si>
  <si>
    <t>Jones</t>
  </si>
  <si>
    <t>Leida</t>
  </si>
  <si>
    <t>Korn</t>
  </si>
  <si>
    <t>Joanne</t>
  </si>
  <si>
    <t>Leach</t>
  </si>
  <si>
    <t>Lee</t>
  </si>
  <si>
    <t>Sherry</t>
  </si>
  <si>
    <t>Lynch</t>
  </si>
  <si>
    <t>Murphy</t>
  </si>
  <si>
    <t>Jean</t>
  </si>
  <si>
    <t>Nelson</t>
  </si>
  <si>
    <t>Aubrey</t>
  </si>
  <si>
    <t>Patterson</t>
  </si>
  <si>
    <t>Phillips</t>
  </si>
  <si>
    <t>Tony</t>
  </si>
  <si>
    <t>Roegner</t>
  </si>
  <si>
    <t>Larry</t>
  </si>
  <si>
    <t>Saunders</t>
  </si>
  <si>
    <t>David</t>
  </si>
  <si>
    <t>Shepard</t>
  </si>
  <si>
    <t>Southard</t>
  </si>
  <si>
    <t>Willie</t>
  </si>
  <si>
    <t>Tague</t>
  </si>
  <si>
    <t>Carol</t>
  </si>
  <si>
    <t>Watson</t>
  </si>
  <si>
    <t>Kay</t>
  </si>
  <si>
    <t>Zimmerman</t>
  </si>
  <si>
    <t>Barry</t>
  </si>
  <si>
    <t>Fullname</t>
  </si>
  <si>
    <t>Jim</t>
  </si>
  <si>
    <t>Handler</t>
  </si>
  <si>
    <t>Dog</t>
  </si>
  <si>
    <t>Out Run</t>
  </si>
  <si>
    <t>Lift</t>
  </si>
  <si>
    <t>Fetch</t>
  </si>
  <si>
    <t>Drive</t>
  </si>
  <si>
    <t>Shed</t>
  </si>
  <si>
    <t>Pen</t>
  </si>
  <si>
    <t>Single</t>
  </si>
  <si>
    <t>Out Work</t>
  </si>
  <si>
    <t>Total Lost</t>
  </si>
  <si>
    <t>Score</t>
  </si>
  <si>
    <t>Place</t>
  </si>
  <si>
    <t>Bailey, Hubert</t>
  </si>
  <si>
    <t>Aggie</t>
  </si>
  <si>
    <t>Roegner, Larry</t>
  </si>
  <si>
    <t>Mac</t>
  </si>
  <si>
    <t>Good, Cynthia</t>
  </si>
  <si>
    <t>Meg</t>
  </si>
  <si>
    <t>Bailey, Carol Anne</t>
  </si>
  <si>
    <t>Max</t>
  </si>
  <si>
    <t>Joyce</t>
  </si>
  <si>
    <t>Eddy, Joyce</t>
  </si>
  <si>
    <t>Wren</t>
  </si>
  <si>
    <t>Ballantyne, Stuart</t>
  </si>
  <si>
    <t>Comments</t>
  </si>
  <si>
    <t>RT</t>
  </si>
  <si>
    <t>Hickenbottom, Allen</t>
  </si>
  <si>
    <t>DQ</t>
  </si>
  <si>
    <t>Patterson, Tommy</t>
  </si>
  <si>
    <t>Gabe</t>
  </si>
  <si>
    <t>Hunt, Pam</t>
  </si>
  <si>
    <t>Styx</t>
  </si>
  <si>
    <t>Pete</t>
  </si>
  <si>
    <t>Phillips, Tony</t>
  </si>
  <si>
    <t>Stormy</t>
  </si>
  <si>
    <t xml:space="preserve">Johnson, Scott </t>
  </si>
  <si>
    <t>Dave</t>
  </si>
  <si>
    <t>Barrentine, Diane</t>
  </si>
  <si>
    <t>Wynn</t>
  </si>
  <si>
    <t>Cattaneo, Mary Louise</t>
  </si>
  <si>
    <t>Grace</t>
  </si>
  <si>
    <t>Katty</t>
  </si>
  <si>
    <t>Bishop, Billly</t>
  </si>
  <si>
    <t>Peg</t>
  </si>
  <si>
    <t>Bella</t>
  </si>
  <si>
    <t>Anderson, Beth</t>
  </si>
  <si>
    <t>Gage</t>
  </si>
  <si>
    <t>May</t>
  </si>
  <si>
    <t>ShaneBailey</t>
  </si>
  <si>
    <t>Nelson, Aubrey</t>
  </si>
  <si>
    <t>Deacon</t>
  </si>
  <si>
    <t>Cannon, John</t>
  </si>
  <si>
    <t>Star</t>
  </si>
  <si>
    <t>Korn, Joanne</t>
  </si>
  <si>
    <t>Jetta</t>
  </si>
  <si>
    <t>Saunders, David</t>
  </si>
  <si>
    <t>Curtis</t>
  </si>
  <si>
    <t>Southard, Willie</t>
  </si>
  <si>
    <t>Kate</t>
  </si>
  <si>
    <t>Jones, Leida</t>
  </si>
  <si>
    <t>Lucy</t>
  </si>
  <si>
    <t>Hope</t>
  </si>
  <si>
    <t>Tess</t>
  </si>
  <si>
    <t>Bailes, Dee</t>
  </si>
  <si>
    <t>Nite</t>
  </si>
  <si>
    <t>Connell, Tommy</t>
  </si>
  <si>
    <t>Jen</t>
  </si>
  <si>
    <t>Lee, Sherry</t>
  </si>
  <si>
    <t>Dot</t>
  </si>
  <si>
    <t>Zimmerman, Barry</t>
  </si>
  <si>
    <t xml:space="preserve">Storm </t>
  </si>
  <si>
    <t>Maggie</t>
  </si>
  <si>
    <t>Taz</t>
  </si>
  <si>
    <t>Libby</t>
  </si>
  <si>
    <t>Cole</t>
  </si>
  <si>
    <t>Brisbin, Donna</t>
  </si>
  <si>
    <t>Jill</t>
  </si>
  <si>
    <t>Ireland, Mark</t>
  </si>
  <si>
    <t>Skeeter</t>
  </si>
  <si>
    <t>Moss</t>
  </si>
  <si>
    <t>Murphy, Jean</t>
  </si>
  <si>
    <t>Jip</t>
  </si>
  <si>
    <t>Tip</t>
  </si>
  <si>
    <t>Shepard, Jim</t>
  </si>
  <si>
    <t>Shaun</t>
  </si>
  <si>
    <t>Jess</t>
  </si>
  <si>
    <t>Chris</t>
  </si>
  <si>
    <t>Hicks, Chris</t>
  </si>
  <si>
    <t>Bodie</t>
  </si>
  <si>
    <t>Zach</t>
  </si>
  <si>
    <t>Banks</t>
  </si>
  <si>
    <t>Rock</t>
  </si>
  <si>
    <t>Outrun</t>
  </si>
  <si>
    <t xml:space="preserve">Pen </t>
  </si>
  <si>
    <t>P Lost</t>
  </si>
  <si>
    <t>Tague, Carol</t>
  </si>
  <si>
    <t>Ben</t>
  </si>
  <si>
    <t>Ann</t>
  </si>
  <si>
    <t>Thistle</t>
  </si>
  <si>
    <t>Amy</t>
  </si>
  <si>
    <t>Palin</t>
  </si>
  <si>
    <t>Wed</t>
  </si>
  <si>
    <t>Thursday</t>
  </si>
  <si>
    <t>Total</t>
  </si>
  <si>
    <t xml:space="preserve">Fetch </t>
  </si>
  <si>
    <t>Cap</t>
  </si>
  <si>
    <t>Hilburn, Gail</t>
  </si>
  <si>
    <t>Jimmy</t>
  </si>
  <si>
    <t>Pia</t>
  </si>
  <si>
    <t>Hicks, Kim</t>
  </si>
  <si>
    <t>Jintzy</t>
  </si>
  <si>
    <t>GiGi</t>
  </si>
  <si>
    <t>Fly</t>
  </si>
  <si>
    <t>Branna</t>
  </si>
  <si>
    <t>Lynch, Gail</t>
  </si>
  <si>
    <t>Chevy</t>
  </si>
  <si>
    <t>Craig, Barbara</t>
  </si>
  <si>
    <t>Layne</t>
  </si>
  <si>
    <t>Tazz</t>
  </si>
  <si>
    <t>Leach, Patricia</t>
  </si>
  <si>
    <t>Jane</t>
  </si>
  <si>
    <t>Julie</t>
  </si>
  <si>
    <t>Watson, Kay</t>
  </si>
  <si>
    <t>Joey</t>
  </si>
  <si>
    <t>Keva</t>
  </si>
  <si>
    <t>Cody</t>
  </si>
  <si>
    <t>Erin</t>
  </si>
  <si>
    <t>Flint</t>
  </si>
  <si>
    <t>Fame</t>
  </si>
  <si>
    <t>Hannah</t>
  </si>
  <si>
    <t>Nick</t>
  </si>
  <si>
    <t>Gwyn</t>
  </si>
  <si>
    <t>Liz</t>
  </si>
  <si>
    <t>Feather</t>
  </si>
  <si>
    <t>Glee</t>
  </si>
  <si>
    <t>Guthrie, Olivia</t>
  </si>
  <si>
    <t>Cyn</t>
  </si>
  <si>
    <t xml:space="preserve"> Pen</t>
  </si>
  <si>
    <t>Emma</t>
  </si>
  <si>
    <t>Millie</t>
  </si>
  <si>
    <t>Shep</t>
  </si>
  <si>
    <t>Coments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</si>
</sst>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Verdana"/>
    </font>
    <font>
      <sz val="10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1" fillId="2" borderId="5" xfId="0" applyFont="1" applyFill="1" applyBorder="1"/>
    <xf numFmtId="0" fontId="0" fillId="4" borderId="5" xfId="0" applyFont="1" applyFill="1" applyBorder="1"/>
    <xf numFmtId="0" fontId="0" fillId="0" borderId="5" xfId="0" applyFont="1" applyBorder="1"/>
    <xf numFmtId="0" fontId="0" fillId="0" borderId="0" xfId="0" applyNumberFormat="1"/>
    <xf numFmtId="0" fontId="3" fillId="3" borderId="6" xfId="0" applyFont="1" applyFill="1" applyBorder="1"/>
    <xf numFmtId="0" fontId="3" fillId="3" borderId="7" xfId="0" applyFont="1" applyFill="1" applyBorder="1"/>
    <xf numFmtId="0" fontId="0" fillId="0" borderId="0" xfId="0" applyNumberFormat="1" applyBorder="1"/>
    <xf numFmtId="0" fontId="0" fillId="0" borderId="8" xfId="0" applyFont="1" applyBorder="1"/>
    <xf numFmtId="0" fontId="0" fillId="0" borderId="0" xfId="0" applyBorder="1"/>
  </cellXfs>
  <cellStyles count="1">
    <cellStyle name="Normal" xfId="0" builtinId="0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E9AD6D-A3D6-8744-82A5-E5E8C9BCF7F9}" name="Table1" displayName="Table1" ref="A1:C39" totalsRowShown="0">
  <autoFilter ref="A1:C39" xr:uid="{3EAEEA62-6CF6-544A-A4AE-139F9A79934F}"/>
  <tableColumns count="3">
    <tableColumn id="1" xr3:uid="{0555174C-6E91-7841-93BE-01796B0A29E5}" name="Last Name" dataDxfId="26"/>
    <tableColumn id="2" xr3:uid="{72438087-BF77-A44D-84C6-43839BE6681A}" name="First Name" dataDxfId="25"/>
    <tableColumn id="3" xr3:uid="{F2DEC122-7770-4D45-9BF6-B2E236332C5E}" name="Fullname" dataDxfId="24">
      <calculatedColumnFormula>CONCATENATE(Table1[[#This Row],[Last Name]],", ",Table1[[#This Row],[First Name]])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03CFAB-C952-A64D-9386-1D172B51574B}" name="Table2" displayName="Table2" ref="A1:N51" totalsRowShown="0">
  <autoFilter ref="A1:N51" xr:uid="{6483D6FC-9A4D-9744-A3B9-613305D79CDD}"/>
  <sortState ref="A2:N51">
    <sortCondition descending="1" ref="M2:M51"/>
    <sortCondition ref="K2:K51"/>
  </sortState>
  <tableColumns count="14">
    <tableColumn id="1" xr3:uid="{57184B85-A75F-294C-80A7-3147CA6616CF}" name="Place"/>
    <tableColumn id="2" xr3:uid="{CD7F1F5A-EB5D-4146-B94A-3AA4AB624BBA}" name="Handler"/>
    <tableColumn id="3" xr3:uid="{C1847003-4611-B647-8EC2-7ADB3F9123A4}" name="Dog"/>
    <tableColumn id="4" xr3:uid="{3098B517-B2CE-1542-9F04-7C886A9DC714}" name="Out Run"/>
    <tableColumn id="5" xr3:uid="{5E1CFD34-2D94-1C4A-BF18-CB7ECA5E866C}" name="Lift"/>
    <tableColumn id="6" xr3:uid="{E538B9AB-ACB2-1740-9855-35239E2F7044}" name="Fetch"/>
    <tableColumn id="7" xr3:uid="{F179387A-8B41-CA43-8975-AC48603FB6D9}" name="Drive"/>
    <tableColumn id="8" xr3:uid="{62E91B3D-DE76-554C-B046-B7DADF908232}" name="Shed"/>
    <tableColumn id="9" xr3:uid="{C8D16307-A7D2-0B43-8BDA-F795DEEA2916}" name="Pen"/>
    <tableColumn id="10" xr3:uid="{668EC467-778F-F34B-A9F8-B84C2D6B2D5D}" name="Single"/>
    <tableColumn id="11" xr3:uid="{EF412B8C-9CAE-BA46-BC4E-D7A8C62E73CF}" name="Out Work" dataDxfId="22">
      <calculatedColumnFormula>SUM(Table2[[#This Row],[Out Run]:[Fetch]])</calculatedColumnFormula>
    </tableColumn>
    <tableColumn id="12" xr3:uid="{AC8B3952-23CD-9742-84F4-8684830B1062}" name="Total Lost" dataDxfId="23">
      <calculatedColumnFormula>SUM(Table2[[#This Row],[Out Run]:[Single]])</calculatedColumnFormula>
    </tableColumn>
    <tableColumn id="13" xr3:uid="{D3E4F143-CBEF-B242-8C4D-126D49EBB7A7}" name="Score">
      <calculatedColumnFormula>100-Table2[Total Lost]</calculatedColumnFormula>
    </tableColumn>
    <tableColumn id="14" xr3:uid="{AD3A6A20-C6AE-A443-B60F-EF47CF2AFCEA}" name="Commen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855B3C-7902-224F-914C-925B0A6060E2}" name="Table3" displayName="Table3" ref="A1:N49" totalsRowShown="0">
  <autoFilter ref="A1:N49" xr:uid="{2685D2D2-50E5-6941-B868-82B7CE0C0A61}"/>
  <sortState ref="A2:N49">
    <sortCondition descending="1" ref="M2:M49"/>
    <sortCondition ref="K2:K49"/>
  </sortState>
  <tableColumns count="14">
    <tableColumn id="1" xr3:uid="{4EE4D79F-0C66-EA41-9A89-9FD8320240E3}" name="Place"/>
    <tableColumn id="2" xr3:uid="{0B0448BA-B0D6-4B46-A2D5-D1A55172CDAD}" name="Handler"/>
    <tableColumn id="3" xr3:uid="{A1A266BD-4F2B-764D-8DE5-87EB28AC47F1}" name="Dog"/>
    <tableColumn id="4" xr3:uid="{F0B1B4BC-F83D-3C4B-915C-A1CD7DF87119}" name="Outrun"/>
    <tableColumn id="5" xr3:uid="{A5AAA987-BACB-E745-93C3-89145500CCB8}" name="Lift"/>
    <tableColumn id="6" xr3:uid="{1C5CE608-A6D5-0B49-9A56-D805BD1B07EF}" name="Fetch"/>
    <tableColumn id="7" xr3:uid="{B27B51C3-DBD4-7D4B-AA73-8ED925AE6C92}" name="Drive"/>
    <tableColumn id="8" xr3:uid="{273F789F-DAE8-AE40-899A-9E00D6ABDD76}" name="Shed"/>
    <tableColumn id="9" xr3:uid="{F8C4EC33-1AA1-3040-8F2F-15BE4A6DA473}" name="Pen "/>
    <tableColumn id="10" xr3:uid="{B7E1CFFF-AB7A-B44A-8F8A-AC0B1FBE94FC}" name="Single"/>
    <tableColumn id="11" xr3:uid="{2B92D16D-16E2-314A-867F-D78D61C0AAA6}" name="Out Work" dataDxfId="21">
      <calculatedColumnFormula>SUM(Table3[[#This Row],[Outrun]:[Fetch]])</calculatedColumnFormula>
    </tableColumn>
    <tableColumn id="12" xr3:uid="{1A9A61D1-4A47-514A-8CF0-D59098A6CF03}" name="P Lost" dataDxfId="20">
      <calculatedColumnFormula>SUM(Table3[[#This Row],[Outrun]:[Single]])</calculatedColumnFormula>
    </tableColumn>
    <tableColumn id="13" xr3:uid="{E1ABC3F1-0A95-6545-BA6A-2DB959EB28C2}" name="Score" dataDxfId="19">
      <calculatedColumnFormula>100-Table3[[#This Row],[P Lost]]</calculatedColumnFormula>
    </tableColumn>
    <tableColumn id="14" xr3:uid="{6AD9482E-B3DF-4245-9BBF-E708D4653E76}" name="Comm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AF3862-C4C9-6944-A7D5-5F5E06E39B84}" name="Table35" displayName="Table35" ref="A1:N46" totalsRowShown="0">
  <autoFilter ref="A1:N46" xr:uid="{743C8D64-BBD6-7941-91D5-90967FA12FB2}"/>
  <sortState ref="A2:N46">
    <sortCondition descending="1" ref="M2:M46"/>
    <sortCondition ref="K2:K46"/>
  </sortState>
  <tableColumns count="14">
    <tableColumn id="1" xr3:uid="{12D95FEF-A7CD-A743-87A7-92F4101F794F}" name="Place"/>
    <tableColumn id="2" xr3:uid="{60359B09-62D4-D047-B53A-3DBF49F3C810}" name="Handler"/>
    <tableColumn id="3" xr3:uid="{510A92F4-4FFC-6D43-8E0D-B87EFB1EB262}" name="Dog"/>
    <tableColumn id="4" xr3:uid="{9A53BD5C-BD0E-C348-B417-66852D8D7A24}" name="Outrun"/>
    <tableColumn id="5" xr3:uid="{851CD81A-4D20-E64B-9750-1994878611C6}" name="Lift"/>
    <tableColumn id="6" xr3:uid="{C0E7E968-C8C6-EC4F-A1D2-D9A81634F8FC}" name="Fetch"/>
    <tableColumn id="7" xr3:uid="{83FFC0B2-12D5-D440-89A9-0FCF4F5CCDE7}" name="Drive"/>
    <tableColumn id="8" xr3:uid="{03A210BB-148D-5342-988A-AC8094A9AD35}" name="Shed"/>
    <tableColumn id="9" xr3:uid="{FD7C720F-F33A-A94D-9A19-8C8121FD19C8}" name="Pen "/>
    <tableColumn id="10" xr3:uid="{6645AB57-237D-B348-823B-8982B077088B}" name="Single"/>
    <tableColumn id="11" xr3:uid="{3C6208B7-548F-414C-B550-6E9419F9FC5A}" name="Out Work" dataDxfId="18">
      <calculatedColumnFormula>SUM(Table35[[#This Row],[Outrun]:[Fetch]])</calculatedColumnFormula>
    </tableColumn>
    <tableColumn id="12" xr3:uid="{CD10374E-E7A3-324A-B3BA-4434309F7EF1}" name="P Lost" dataDxfId="17">
      <calculatedColumnFormula>SUM(Table35[[#This Row],[Outrun]:[Single]])</calculatedColumnFormula>
    </tableColumn>
    <tableColumn id="13" xr3:uid="{D95F39D9-ACAE-324E-85A6-4FA96DB1FBDA}" name="Score" dataDxfId="16">
      <calculatedColumnFormula>100-Table35[[#This Row],[P Lost]]</calculatedColumnFormula>
    </tableColumn>
    <tableColumn id="14" xr3:uid="{EE84ECBE-FA9A-E041-AD87-C792E6B63089}" name="Comment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E3ACD1F-C8C7-814B-B164-7E6759A2B3DE}" name="Table6" displayName="Table6" ref="A8:F17" totalsRowShown="0">
  <autoFilter ref="A8:F17" xr:uid="{96DBEC5B-2E4E-7147-838E-A8C58C7600B8}"/>
  <sortState ref="A9:F17">
    <sortCondition descending="1" ref="F8:F17"/>
  </sortState>
  <tableColumns count="6">
    <tableColumn id="1" xr3:uid="{8BA607B0-A7A5-BE46-BE20-364C7C857A2F}" name="Handler"/>
    <tableColumn id="2" xr3:uid="{99F11A22-3960-A34F-A934-0DA2C11D187F}" name="Dog"/>
    <tableColumn id="3" xr3:uid="{939B2871-27AB-E743-819A-718360EDC7F6}" name="Score"/>
    <tableColumn id="4" xr3:uid="{88B95919-E039-4D43-922B-24ED67E781B8}" name="Wed"/>
    <tableColumn id="5" xr3:uid="{2F02D980-BDC3-1041-86F6-DECFAFB5BF2D}" name="Thursday"/>
    <tableColumn id="6" xr3:uid="{A4C84F84-5570-9444-9022-86034FF30813}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F5A4D88-A9B1-8B44-A1DD-C39A2D8F974B}" name="Table7" displayName="Table7" ref="B1:L29" totalsRowShown="0">
  <autoFilter ref="B1:L29" xr:uid="{1129D5A2-A48B-3941-8D70-2ADDA939D601}"/>
  <sortState ref="B2:L29">
    <sortCondition descending="1" ref="K2:K29"/>
    <sortCondition ref="I2:I29"/>
  </sortState>
  <tableColumns count="11">
    <tableColumn id="1" xr3:uid="{16540364-5EFF-BC4D-AE38-8BFECE71115B}" name="Handler"/>
    <tableColumn id="2" xr3:uid="{CE5DCE6A-8A3D-ED41-83E5-134FBFCFCB53}" name="Dog"/>
    <tableColumn id="3" xr3:uid="{79DA07D8-A6EF-E740-9B34-44993AA2C759}" name="Outrun"/>
    <tableColumn id="4" xr3:uid="{28E97AB8-811B-704C-B2D7-7749C62407C7}" name="Lift"/>
    <tableColumn id="5" xr3:uid="{45FE5391-9595-1C4F-B1B5-2C3F9D278C78}" name="Fetch "/>
    <tableColumn id="6" xr3:uid="{351FEB4D-5300-4A40-ADE0-4538D52D4895}" name="Drive"/>
    <tableColumn id="7" xr3:uid="{F588A3F9-B1F7-344C-B6F0-46FC1C46A4C9}" name="Pen"/>
    <tableColumn id="8" xr3:uid="{BCFF1491-01A4-994E-BBD2-D6C75309D5D7}" name="Out Work" dataDxfId="14">
      <calculatedColumnFormula>SUM(Table7[[#This Row],[Outrun]:[Fetch ]])</calculatedColumnFormula>
    </tableColumn>
    <tableColumn id="9" xr3:uid="{2FCEE8F0-F5B8-DF45-B6AA-18FCC8732D38}" name="P Lost" dataDxfId="15">
      <calculatedColumnFormula>SUM(Table7[[#This Row],[Outrun]:[Pen]])</calculatedColumnFormula>
    </tableColumn>
    <tableColumn id="10" xr3:uid="{4046B9F6-5529-C84C-AA0E-E2C51BB2D61C}" name="Score">
      <calculatedColumnFormula>90-Table7[P Lost]</calculatedColumnFormula>
    </tableColumn>
    <tableColumn id="11" xr3:uid="{FA8879DE-FC48-B947-B1E2-62D2F8EA76B1}" name="Comment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097B328-181D-DF48-93A5-390CADD2DF3A}" name="Table8" displayName="Table8" ref="B2:L30" totalsRowShown="0" tableBorderDxfId="13">
  <autoFilter ref="B2:L30" xr:uid="{C8DEFC30-6E74-D540-ADC9-5BAFABF28509}"/>
  <sortState ref="B3:L30">
    <sortCondition descending="1" ref="K3:K30"/>
    <sortCondition ref="I3:I30"/>
  </sortState>
  <tableColumns count="11">
    <tableColumn id="1" xr3:uid="{16C68CAB-0503-E14F-8C5A-0956A0D2C105}" name="Handler" dataDxfId="12"/>
    <tableColumn id="2" xr3:uid="{9B9D2CAD-AD09-2F42-B375-E9908480CA20}" name="Dog" dataDxfId="11"/>
    <tableColumn id="3" xr3:uid="{E6BB5729-8099-0C43-AD5F-9B6B67F355B6}" name="Out Run"/>
    <tableColumn id="4" xr3:uid="{53758FFD-56FA-5B47-BEC3-171EBC9B5C18}" name="Lift"/>
    <tableColumn id="5" xr3:uid="{20802B2F-E770-2444-B5C8-3C4998C56E27}" name="Fetch"/>
    <tableColumn id="6" xr3:uid="{8B95BB50-4256-2946-8A1F-D59D25413774}" name="Drive"/>
    <tableColumn id="7" xr3:uid="{58690A57-230D-FE4C-8F32-41094AD25896}" name=" Pen"/>
    <tableColumn id="8" xr3:uid="{3A945C7C-CF9F-B942-8A45-F04FDBA899C9}" name="Out Work" dataDxfId="10">
      <calculatedColumnFormula>SUM(Table8[[#This Row],[Out Run]:[Fetch]])</calculatedColumnFormula>
    </tableColumn>
    <tableColumn id="9" xr3:uid="{5A9AF5FF-491C-F241-97BD-BF8F1904CAE7}" name="P Lost" dataDxfId="9">
      <calculatedColumnFormula>SUM(Table8[[#This Row],[Out Run]:[ Pen]])</calculatedColumnFormula>
    </tableColumn>
    <tableColumn id="10" xr3:uid="{C9035BEA-6858-5547-BDAD-FCAE437598EB}" name="Score" dataDxfId="8">
      <calculatedColumnFormula>90-Table8[[#This Row],[P Lost]]</calculatedColumnFormula>
    </tableColumn>
    <tableColumn id="11" xr3:uid="{F6A5CC57-F66A-324E-9A75-B2AF96D81F82}" name="Comments" dataDxfId="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524DFDB-11C5-834B-A1AF-D2D6AAF916A5}" name="Table810" displayName="Table810" ref="B3:L22" totalsRowShown="0" tableBorderDxfId="7">
  <autoFilter ref="B3:L22" xr:uid="{14A90C1A-AC64-944F-9A36-A860D8ED64B0}"/>
  <sortState ref="B4:L22">
    <sortCondition descending="1" ref="K4:K22"/>
    <sortCondition ref="I4:I22"/>
  </sortState>
  <tableColumns count="11">
    <tableColumn id="1" xr3:uid="{44EAD34D-0BEA-F346-B4F0-96E70B38FA8C}" name="Handler" dataDxfId="6"/>
    <tableColumn id="2" xr3:uid="{EB4803D9-55C6-1047-82AC-5E98370D8FFE}" name="Dog" dataDxfId="5"/>
    <tableColumn id="3" xr3:uid="{A139B7C5-1AC6-9741-B00C-95FC9D682A76}" name="Out Run"/>
    <tableColumn id="4" xr3:uid="{DADA25A9-5E42-124B-BE97-C3B11495C3C8}" name="Lift"/>
    <tableColumn id="5" xr3:uid="{84A789ED-A674-3040-A64B-91085238FA51}" name="Fetch"/>
    <tableColumn id="6" xr3:uid="{18F9D64E-64BA-7845-B273-BC028A704766}" name="Drive"/>
    <tableColumn id="7" xr3:uid="{B094A35B-1B3C-1341-9434-6C4A83F78E2C}" name=" Pen"/>
    <tableColumn id="8" xr3:uid="{FD42D314-B944-9648-A46B-6B4FBEAF4C72}" name="Out Work" dataDxfId="4">
      <calculatedColumnFormula>SUM(Table810[[#This Row],[Out Run]:[Fetch]])</calculatedColumnFormula>
    </tableColumn>
    <tableColumn id="9" xr3:uid="{7ED1AFF5-14B9-4549-A482-95790A4F69D8}" name="P Lost" dataDxfId="3">
      <calculatedColumnFormula>SUM(Table810[[#This Row],[Out Run]:[ Pen]])</calculatedColumnFormula>
    </tableColumn>
    <tableColumn id="10" xr3:uid="{AEB4B1E0-547B-AE43-B9AA-C4BA0DA077E0}" name="Score" dataDxfId="2">
      <calculatedColumnFormula>90-Table810[[#This Row],[P Lost]]</calculatedColumnFormula>
    </tableColumn>
    <tableColumn id="11" xr3:uid="{5DAC254F-E310-7448-A72F-E7F0991A1DF0}" name="Co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86346-4C45-9A49-859B-8B0CE419CF03}">
  <dimension ref="A1:C39"/>
  <sheetViews>
    <sheetView workbookViewId="0">
      <selection activeCell="C39" sqref="C39"/>
    </sheetView>
  </sheetViews>
  <sheetFormatPr baseColWidth="10" defaultRowHeight="16" x14ac:dyDescent="0.2"/>
  <cols>
    <col min="1" max="1" width="27.5" customWidth="1"/>
    <col min="2" max="2" width="15.83203125" customWidth="1"/>
    <col min="3" max="3" width="28.5" customWidth="1"/>
  </cols>
  <sheetData>
    <row r="1" spans="1:3" ht="17" thickBot="1" x14ac:dyDescent="0.25">
      <c r="A1" s="1" t="s">
        <v>0</v>
      </c>
      <c r="B1" s="2" t="s">
        <v>1</v>
      </c>
      <c r="C1" t="s">
        <v>71</v>
      </c>
    </row>
    <row r="2" spans="1:3" ht="17" thickTop="1" x14ac:dyDescent="0.2">
      <c r="A2" s="3" t="s">
        <v>2</v>
      </c>
      <c r="B2" s="4" t="s">
        <v>3</v>
      </c>
      <c r="C2" t="str">
        <f>CONCATENATE(Table1[[#This Row],[Last Name]],", ",Table1[[#This Row],[First Name]])</f>
        <v>Anderson, Beth</v>
      </c>
    </row>
    <row r="3" spans="1:3" x14ac:dyDescent="0.2">
      <c r="A3" s="3" t="s">
        <v>5</v>
      </c>
      <c r="B3" s="4" t="s">
        <v>6</v>
      </c>
      <c r="C3" t="str">
        <f>CONCATENATE(Table1[[#This Row],[Last Name]],", ",Table1[[#This Row],[First Name]])</f>
        <v>Bailes, Dee</v>
      </c>
    </row>
    <row r="4" spans="1:3" x14ac:dyDescent="0.2">
      <c r="A4" s="5" t="s">
        <v>7</v>
      </c>
      <c r="B4" s="6" t="s">
        <v>8</v>
      </c>
      <c r="C4" t="str">
        <f>CONCATENATE(Table1[[#This Row],[Last Name]],", ",Table1[[#This Row],[First Name]])</f>
        <v>Bailey, Hubert</v>
      </c>
    </row>
    <row r="5" spans="1:3" x14ac:dyDescent="0.2">
      <c r="A5" s="3" t="s">
        <v>7</v>
      </c>
      <c r="B5" s="4" t="s">
        <v>9</v>
      </c>
      <c r="C5" t="str">
        <f>CONCATENATE(Table1[[#This Row],[Last Name]],", ",Table1[[#This Row],[First Name]])</f>
        <v>Bailey, Carol Anne</v>
      </c>
    </row>
    <row r="6" spans="1:3" x14ac:dyDescent="0.2">
      <c r="A6" s="5" t="s">
        <v>10</v>
      </c>
      <c r="B6" s="6" t="s">
        <v>11</v>
      </c>
      <c r="C6" t="str">
        <f>CONCATENATE(Table1[[#This Row],[Last Name]],", ",Table1[[#This Row],[First Name]])</f>
        <v>Ballantyne, Stuart</v>
      </c>
    </row>
    <row r="7" spans="1:3" x14ac:dyDescent="0.2">
      <c r="A7" s="3" t="s">
        <v>12</v>
      </c>
      <c r="B7" s="4" t="s">
        <v>13</v>
      </c>
      <c r="C7" t="str">
        <f>CONCATENATE(Table1[[#This Row],[Last Name]],", ",Table1[[#This Row],[First Name]])</f>
        <v>Barrentine, Diane</v>
      </c>
    </row>
    <row r="8" spans="1:3" x14ac:dyDescent="0.2">
      <c r="A8" s="5" t="s">
        <v>14</v>
      </c>
      <c r="B8" s="6" t="s">
        <v>15</v>
      </c>
      <c r="C8" t="str">
        <f>CONCATENATE(Table1[[#This Row],[Last Name]],", ",Table1[[#This Row],[First Name]])</f>
        <v>Bishop, Billly</v>
      </c>
    </row>
    <row r="9" spans="1:3" x14ac:dyDescent="0.2">
      <c r="A9" s="3" t="s">
        <v>16</v>
      </c>
      <c r="B9" s="4" t="s">
        <v>17</v>
      </c>
      <c r="C9" t="str">
        <f>CONCATENATE(Table1[[#This Row],[Last Name]],", ",Table1[[#This Row],[First Name]])</f>
        <v>Brisbin, Donna</v>
      </c>
    </row>
    <row r="10" spans="1:3" x14ac:dyDescent="0.2">
      <c r="A10" s="5" t="s">
        <v>18</v>
      </c>
      <c r="B10" s="6" t="s">
        <v>19</v>
      </c>
      <c r="C10" t="str">
        <f>CONCATENATE(Table1[[#This Row],[Last Name]],", ",Table1[[#This Row],[First Name]])</f>
        <v>Cannon, John</v>
      </c>
    </row>
    <row r="11" spans="1:3" x14ac:dyDescent="0.2">
      <c r="A11" s="3" t="s">
        <v>20</v>
      </c>
      <c r="B11" s="4" t="s">
        <v>21</v>
      </c>
      <c r="C11" t="str">
        <f>CONCATENATE(Table1[[#This Row],[Last Name]],", ",Table1[[#This Row],[First Name]])</f>
        <v>Cattaneo, Mary Louise</v>
      </c>
    </row>
    <row r="12" spans="1:3" x14ac:dyDescent="0.2">
      <c r="A12" s="5" t="s">
        <v>22</v>
      </c>
      <c r="B12" s="6" t="s">
        <v>23</v>
      </c>
      <c r="C12" t="str">
        <f>CONCATENATE(Table1[[#This Row],[Last Name]],", ",Table1[[#This Row],[First Name]])</f>
        <v>Connell, Tommy</v>
      </c>
    </row>
    <row r="13" spans="1:3" x14ac:dyDescent="0.2">
      <c r="A13" s="5" t="s">
        <v>24</v>
      </c>
      <c r="B13" s="6" t="s">
        <v>25</v>
      </c>
      <c r="C13" t="str">
        <f>CONCATENATE(Table1[[#This Row],[Last Name]],", ",Table1[[#This Row],[First Name]])</f>
        <v>Craig, Barbara</v>
      </c>
    </row>
    <row r="14" spans="1:3" x14ac:dyDescent="0.2">
      <c r="A14" s="5" t="s">
        <v>27</v>
      </c>
      <c r="B14" s="6" t="s">
        <v>94</v>
      </c>
      <c r="C14" t="str">
        <f>CONCATENATE(Table1[[#This Row],[Last Name]],", ",Table1[[#This Row],[First Name]])</f>
        <v>Eddy, Joyce</v>
      </c>
    </row>
    <row r="15" spans="1:3" x14ac:dyDescent="0.2">
      <c r="A15" s="3" t="s">
        <v>28</v>
      </c>
      <c r="B15" s="4" t="s">
        <v>29</v>
      </c>
      <c r="C15" t="str">
        <f>CONCATENATE(Table1[[#This Row],[Last Name]],", ",Table1[[#This Row],[First Name]])</f>
        <v>Good, Cynthia</v>
      </c>
    </row>
    <row r="16" spans="1:3" x14ac:dyDescent="0.2">
      <c r="A16" s="5" t="s">
        <v>30</v>
      </c>
      <c r="B16" s="6" t="s">
        <v>31</v>
      </c>
      <c r="C16" t="str">
        <f>CONCATENATE(Table1[[#This Row],[Last Name]],", ",Table1[[#This Row],[First Name]])</f>
        <v>Guthrie, Olivia</v>
      </c>
    </row>
    <row r="17" spans="1:3" x14ac:dyDescent="0.2">
      <c r="A17" s="3" t="s">
        <v>32</v>
      </c>
      <c r="B17" s="4" t="s">
        <v>33</v>
      </c>
      <c r="C17" t="str">
        <f>CONCATENATE(Table1[[#This Row],[Last Name]],", ",Table1[[#This Row],[First Name]])</f>
        <v>Hickenbottom, Allen</v>
      </c>
    </row>
    <row r="18" spans="1:3" x14ac:dyDescent="0.2">
      <c r="A18" s="5" t="s">
        <v>34</v>
      </c>
      <c r="B18" s="6" t="s">
        <v>26</v>
      </c>
      <c r="C18" t="str">
        <f>CONCATENATE(Table1[[#This Row],[Last Name]],", ",Table1[[#This Row],[First Name]])</f>
        <v>Hicks, Kim</v>
      </c>
    </row>
    <row r="19" spans="1:3" x14ac:dyDescent="0.2">
      <c r="A19" s="3" t="s">
        <v>35</v>
      </c>
      <c r="B19" s="4" t="s">
        <v>36</v>
      </c>
      <c r="C19" t="str">
        <f>CONCATENATE(Table1[[#This Row],[Last Name]],", ",Table1[[#This Row],[First Name]])</f>
        <v>Hilburn, Gail</v>
      </c>
    </row>
    <row r="20" spans="1:3" x14ac:dyDescent="0.2">
      <c r="A20" s="5" t="s">
        <v>37</v>
      </c>
      <c r="B20" s="6" t="s">
        <v>38</v>
      </c>
      <c r="C20" t="str">
        <f>CONCATENATE(Table1[[#This Row],[Last Name]],", ",Table1[[#This Row],[First Name]])</f>
        <v>Hunt, Pam</v>
      </c>
    </row>
    <row r="21" spans="1:3" x14ac:dyDescent="0.2">
      <c r="A21" s="3" t="s">
        <v>39</v>
      </c>
      <c r="B21" s="4" t="s">
        <v>40</v>
      </c>
      <c r="C21" t="str">
        <f>CONCATENATE(Table1[[#This Row],[Last Name]],", ",Table1[[#This Row],[First Name]])</f>
        <v>Ireland, Mark</v>
      </c>
    </row>
    <row r="22" spans="1:3" x14ac:dyDescent="0.2">
      <c r="A22" s="5" t="s">
        <v>41</v>
      </c>
      <c r="B22" s="6" t="s">
        <v>42</v>
      </c>
      <c r="C22" t="str">
        <f>CONCATENATE(Table1[[#This Row],[Last Name]],", ",Table1[[#This Row],[First Name]])</f>
        <v xml:space="preserve">Johnson, Scott </v>
      </c>
    </row>
    <row r="23" spans="1:3" x14ac:dyDescent="0.2">
      <c r="A23" s="3" t="s">
        <v>43</v>
      </c>
      <c r="B23" s="4" t="s">
        <v>44</v>
      </c>
      <c r="C23" t="str">
        <f>CONCATENATE(Table1[[#This Row],[Last Name]],", ",Table1[[#This Row],[First Name]])</f>
        <v>Jones, Leida</v>
      </c>
    </row>
    <row r="24" spans="1:3" x14ac:dyDescent="0.2">
      <c r="A24" s="5" t="s">
        <v>45</v>
      </c>
      <c r="B24" s="6" t="s">
        <v>46</v>
      </c>
      <c r="C24" t="str">
        <f>CONCATENATE(Table1[[#This Row],[Last Name]],", ",Table1[[#This Row],[First Name]])</f>
        <v>Korn, Joanne</v>
      </c>
    </row>
    <row r="25" spans="1:3" x14ac:dyDescent="0.2">
      <c r="A25" s="5" t="s">
        <v>47</v>
      </c>
      <c r="B25" s="6" t="s">
        <v>4</v>
      </c>
      <c r="C25" t="str">
        <f>CONCATENATE(Table1[[#This Row],[Last Name]],", ",Table1[[#This Row],[First Name]])</f>
        <v>Leach, Patricia</v>
      </c>
    </row>
    <row r="26" spans="1:3" x14ac:dyDescent="0.2">
      <c r="A26" s="3" t="s">
        <v>48</v>
      </c>
      <c r="B26" s="4" t="s">
        <v>49</v>
      </c>
      <c r="C26" t="str">
        <f>CONCATENATE(Table1[[#This Row],[Last Name]],", ",Table1[[#This Row],[First Name]])</f>
        <v>Lee, Sherry</v>
      </c>
    </row>
    <row r="27" spans="1:3" x14ac:dyDescent="0.2">
      <c r="A27" s="3" t="s">
        <v>50</v>
      </c>
      <c r="B27" s="4" t="s">
        <v>36</v>
      </c>
      <c r="C27" t="str">
        <f>CONCATENATE(Table1[[#This Row],[Last Name]],", ",Table1[[#This Row],[First Name]])</f>
        <v>Lynch, Gail</v>
      </c>
    </row>
    <row r="28" spans="1:3" x14ac:dyDescent="0.2">
      <c r="A28" s="3" t="s">
        <v>51</v>
      </c>
      <c r="B28" s="4" t="s">
        <v>52</v>
      </c>
      <c r="C28" t="str">
        <f>CONCATENATE(Table1[[#This Row],[Last Name]],", ",Table1[[#This Row],[First Name]])</f>
        <v>Murphy, Jean</v>
      </c>
    </row>
    <row r="29" spans="1:3" x14ac:dyDescent="0.2">
      <c r="A29" s="5" t="s">
        <v>53</v>
      </c>
      <c r="B29" s="6" t="s">
        <v>54</v>
      </c>
      <c r="C29" t="str">
        <f>CONCATENATE(Table1[[#This Row],[Last Name]],", ",Table1[[#This Row],[First Name]])</f>
        <v>Nelson, Aubrey</v>
      </c>
    </row>
    <row r="30" spans="1:3" x14ac:dyDescent="0.2">
      <c r="A30" s="3" t="s">
        <v>55</v>
      </c>
      <c r="B30" s="4" t="s">
        <v>23</v>
      </c>
      <c r="C30" t="str">
        <f>CONCATENATE(Table1[[#This Row],[Last Name]],", ",Table1[[#This Row],[First Name]])</f>
        <v>Patterson, Tommy</v>
      </c>
    </row>
    <row r="31" spans="1:3" x14ac:dyDescent="0.2">
      <c r="A31" s="3" t="s">
        <v>56</v>
      </c>
      <c r="B31" s="4" t="s">
        <v>57</v>
      </c>
      <c r="C31" t="str">
        <f>CONCATENATE(Table1[[#This Row],[Last Name]],", ",Table1[[#This Row],[First Name]])</f>
        <v>Phillips, Tony</v>
      </c>
    </row>
    <row r="32" spans="1:3" x14ac:dyDescent="0.2">
      <c r="A32" s="5" t="s">
        <v>58</v>
      </c>
      <c r="B32" s="6" t="s">
        <v>59</v>
      </c>
      <c r="C32" t="str">
        <f>CONCATENATE(Table1[[#This Row],[Last Name]],", ",Table1[[#This Row],[First Name]])</f>
        <v>Roegner, Larry</v>
      </c>
    </row>
    <row r="33" spans="1:3" x14ac:dyDescent="0.2">
      <c r="A33" s="3" t="s">
        <v>60</v>
      </c>
      <c r="B33" s="4" t="s">
        <v>61</v>
      </c>
      <c r="C33" t="str">
        <f>CONCATENATE(Table1[[#This Row],[Last Name]],", ",Table1[[#This Row],[First Name]])</f>
        <v>Saunders, David</v>
      </c>
    </row>
    <row r="34" spans="1:3" x14ac:dyDescent="0.2">
      <c r="A34" s="5" t="s">
        <v>62</v>
      </c>
      <c r="B34" s="6" t="s">
        <v>72</v>
      </c>
      <c r="C34" t="str">
        <f>CONCATENATE(Table1[[#This Row],[Last Name]],", ",Table1[[#This Row],[First Name]])</f>
        <v>Shepard, Jim</v>
      </c>
    </row>
    <row r="35" spans="1:3" x14ac:dyDescent="0.2">
      <c r="A35" s="5" t="s">
        <v>63</v>
      </c>
      <c r="B35" s="6" t="s">
        <v>64</v>
      </c>
      <c r="C35" t="str">
        <f>CONCATENATE(Table1[[#This Row],[Last Name]],", ",Table1[[#This Row],[First Name]])</f>
        <v>Southard, Willie</v>
      </c>
    </row>
    <row r="36" spans="1:3" x14ac:dyDescent="0.2">
      <c r="A36" s="3" t="s">
        <v>65</v>
      </c>
      <c r="B36" s="4" t="s">
        <v>66</v>
      </c>
      <c r="C36" t="str">
        <f>CONCATENATE(Table1[[#This Row],[Last Name]],", ",Table1[[#This Row],[First Name]])</f>
        <v>Tague, Carol</v>
      </c>
    </row>
    <row r="37" spans="1:3" x14ac:dyDescent="0.2">
      <c r="A37" s="5" t="s">
        <v>67</v>
      </c>
      <c r="B37" s="6" t="s">
        <v>68</v>
      </c>
      <c r="C37" t="str">
        <f>CONCATENATE(Table1[[#This Row],[Last Name]],", ",Table1[[#This Row],[First Name]])</f>
        <v>Watson, Kay</v>
      </c>
    </row>
    <row r="38" spans="1:3" x14ac:dyDescent="0.2">
      <c r="A38" s="3" t="s">
        <v>69</v>
      </c>
      <c r="B38" s="4" t="s">
        <v>70</v>
      </c>
      <c r="C38" t="str">
        <f>CONCATENATE(Table1[[#This Row],[Last Name]],", ",Table1[[#This Row],[First Name]])</f>
        <v>Zimmerman, Barry</v>
      </c>
    </row>
    <row r="39" spans="1:3" x14ac:dyDescent="0.2">
      <c r="A39" s="11" t="s">
        <v>34</v>
      </c>
      <c r="B39" s="12" t="s">
        <v>160</v>
      </c>
      <c r="C39" s="13" t="str">
        <f>CONCATENATE(Table1[[#This Row],[Last Name]],", ",Table1[[#This Row],[First Name]])</f>
        <v>Hicks, Chris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CE1-686F-6B4C-8687-D4A0BD4598B7}">
  <dimension ref="A1:N51"/>
  <sheetViews>
    <sheetView tabSelected="1" workbookViewId="0">
      <selection activeCell="N38" sqref="N38"/>
    </sheetView>
  </sheetViews>
  <sheetFormatPr baseColWidth="10" defaultRowHeight="16" x14ac:dyDescent="0.2"/>
  <cols>
    <col min="2" max="2" width="22.1640625" customWidth="1"/>
    <col min="3" max="3" width="20.5" customWidth="1"/>
    <col min="11" max="12" width="11.5" customWidth="1"/>
    <col min="14" max="14" width="66.5" customWidth="1"/>
  </cols>
  <sheetData>
    <row r="1" spans="1:14" x14ac:dyDescent="0.2">
      <c r="A1" t="s">
        <v>85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98</v>
      </c>
    </row>
    <row r="2" spans="1:14" x14ac:dyDescent="0.2">
      <c r="A2">
        <v>1</v>
      </c>
      <c r="B2" t="s">
        <v>139</v>
      </c>
      <c r="C2" t="s">
        <v>153</v>
      </c>
      <c r="D2">
        <v>1</v>
      </c>
      <c r="E2">
        <v>1</v>
      </c>
      <c r="F2">
        <v>5</v>
      </c>
      <c r="G2">
        <v>7</v>
      </c>
      <c r="H2">
        <v>3</v>
      </c>
      <c r="I2">
        <v>1</v>
      </c>
      <c r="J2">
        <v>0</v>
      </c>
      <c r="K2" s="10">
        <f>SUM(Table2[[#This Row],[Out Run]:[Fetch]])</f>
        <v>7</v>
      </c>
      <c r="L2" s="10">
        <f>SUM(Table2[[#This Row],[Out Run]:[Single]])</f>
        <v>18</v>
      </c>
      <c r="M2">
        <f>100-Table2[Total Lost]</f>
        <v>82</v>
      </c>
    </row>
    <row r="3" spans="1:14" x14ac:dyDescent="0.2">
      <c r="A3">
        <v>2</v>
      </c>
      <c r="B3" t="s">
        <v>116</v>
      </c>
      <c r="C3" t="s">
        <v>147</v>
      </c>
      <c r="D3">
        <v>2</v>
      </c>
      <c r="E3">
        <v>0</v>
      </c>
      <c r="F3">
        <v>2</v>
      </c>
      <c r="G3">
        <v>8</v>
      </c>
      <c r="H3">
        <v>1</v>
      </c>
      <c r="I3">
        <v>7</v>
      </c>
      <c r="J3">
        <v>0</v>
      </c>
      <c r="K3" s="10">
        <f>SUM(Table2[[#This Row],[Out Run]:[Fetch]])</f>
        <v>4</v>
      </c>
      <c r="L3" s="10">
        <f>SUM(Table2[[#This Row],[Out Run]:[Single]])</f>
        <v>20</v>
      </c>
      <c r="M3">
        <f>100-Table2[Total Lost]</f>
        <v>80</v>
      </c>
    </row>
    <row r="4" spans="1:14" x14ac:dyDescent="0.2">
      <c r="A4">
        <v>3</v>
      </c>
      <c r="B4" t="s">
        <v>107</v>
      </c>
      <c r="C4" t="s">
        <v>136</v>
      </c>
      <c r="D4">
        <v>1</v>
      </c>
      <c r="E4">
        <v>1</v>
      </c>
      <c r="F4">
        <v>5</v>
      </c>
      <c r="G4">
        <v>14</v>
      </c>
      <c r="H4">
        <v>0</v>
      </c>
      <c r="I4">
        <v>2</v>
      </c>
      <c r="J4">
        <v>0</v>
      </c>
      <c r="K4" s="10">
        <f>SUM(Table2[[#This Row],[Out Run]:[Fetch]])</f>
        <v>7</v>
      </c>
      <c r="L4" s="10">
        <f>SUM(Table2[[#This Row],[Out Run]:[Single]])</f>
        <v>23</v>
      </c>
      <c r="M4">
        <f>100-Table2[Total Lost]</f>
        <v>77</v>
      </c>
    </row>
    <row r="5" spans="1:14" x14ac:dyDescent="0.2">
      <c r="A5">
        <v>4</v>
      </c>
      <c r="B5" t="s">
        <v>109</v>
      </c>
      <c r="C5" t="s">
        <v>110</v>
      </c>
      <c r="D5">
        <v>1</v>
      </c>
      <c r="E5">
        <v>1</v>
      </c>
      <c r="F5">
        <v>0</v>
      </c>
      <c r="G5">
        <v>12</v>
      </c>
      <c r="H5">
        <v>9</v>
      </c>
      <c r="I5">
        <v>3</v>
      </c>
      <c r="J5">
        <v>0</v>
      </c>
      <c r="K5" s="10">
        <f>SUM(Table2[[#This Row],[Out Run]:[Fetch]])</f>
        <v>2</v>
      </c>
      <c r="L5" s="10">
        <f>SUM(Table2[[#This Row],[Out Run]:[Single]])</f>
        <v>26</v>
      </c>
      <c r="M5">
        <f>100-Table2[Total Lost]</f>
        <v>74</v>
      </c>
    </row>
    <row r="6" spans="1:14" x14ac:dyDescent="0.2">
      <c r="A6">
        <v>5</v>
      </c>
      <c r="B6" t="s">
        <v>139</v>
      </c>
      <c r="C6" t="s">
        <v>140</v>
      </c>
      <c r="D6">
        <v>2</v>
      </c>
      <c r="E6">
        <v>0</v>
      </c>
      <c r="F6">
        <v>1</v>
      </c>
      <c r="G6">
        <v>14</v>
      </c>
      <c r="H6">
        <v>2</v>
      </c>
      <c r="I6">
        <v>10</v>
      </c>
      <c r="J6">
        <v>0</v>
      </c>
      <c r="K6" s="10">
        <f>SUM(Table2[[#This Row],[Out Run]:[Fetch]])</f>
        <v>3</v>
      </c>
      <c r="L6" s="10">
        <f>SUM(Table2[[#This Row],[Out Run]:[Single]])</f>
        <v>29</v>
      </c>
      <c r="M6">
        <f>100-Table2[Total Lost]</f>
        <v>71</v>
      </c>
    </row>
    <row r="7" spans="1:14" x14ac:dyDescent="0.2">
      <c r="A7">
        <v>6</v>
      </c>
      <c r="B7" t="s">
        <v>107</v>
      </c>
      <c r="C7" t="s">
        <v>108</v>
      </c>
      <c r="D7">
        <v>1</v>
      </c>
      <c r="E7">
        <v>1</v>
      </c>
      <c r="F7">
        <v>2</v>
      </c>
      <c r="G7">
        <v>17</v>
      </c>
      <c r="H7">
        <v>3</v>
      </c>
      <c r="I7">
        <v>7</v>
      </c>
      <c r="J7">
        <v>0</v>
      </c>
      <c r="K7" s="10">
        <f>SUM(Table2[[#This Row],[Out Run]:[Fetch]])</f>
        <v>4</v>
      </c>
      <c r="L7" s="10">
        <f>SUM(Table2[[#This Row],[Out Run]:[Single]])</f>
        <v>31</v>
      </c>
      <c r="M7">
        <f>100-Table2[Total Lost]</f>
        <v>69</v>
      </c>
    </row>
    <row r="8" spans="1:14" x14ac:dyDescent="0.2">
      <c r="A8">
        <v>7</v>
      </c>
      <c r="B8" t="s">
        <v>116</v>
      </c>
      <c r="C8" t="s">
        <v>117</v>
      </c>
      <c r="D8">
        <v>2</v>
      </c>
      <c r="E8">
        <v>2</v>
      </c>
      <c r="F8">
        <v>8</v>
      </c>
      <c r="G8">
        <v>10</v>
      </c>
      <c r="H8">
        <v>6</v>
      </c>
      <c r="I8">
        <v>3</v>
      </c>
      <c r="J8">
        <v>0</v>
      </c>
      <c r="K8" s="10">
        <f>SUM(Table2[[#This Row],[Out Run]:[Fetch]])</f>
        <v>12</v>
      </c>
      <c r="L8" s="10">
        <f>SUM(Table2[[#This Row],[Out Run]:[Single]])</f>
        <v>31</v>
      </c>
      <c r="M8">
        <f>100-Table2[Total Lost]</f>
        <v>69</v>
      </c>
    </row>
    <row r="9" spans="1:14" x14ac:dyDescent="0.2">
      <c r="A9">
        <v>8</v>
      </c>
      <c r="B9" t="s">
        <v>129</v>
      </c>
      <c r="C9" t="s">
        <v>130</v>
      </c>
      <c r="D9">
        <v>1</v>
      </c>
      <c r="E9">
        <v>1</v>
      </c>
      <c r="F9">
        <v>2</v>
      </c>
      <c r="G9">
        <v>9</v>
      </c>
      <c r="H9">
        <v>10</v>
      </c>
      <c r="I9">
        <v>10</v>
      </c>
      <c r="J9">
        <v>0</v>
      </c>
      <c r="K9" s="10">
        <f>SUM(Table2[[#This Row],[Out Run]:[Fetch]])</f>
        <v>4</v>
      </c>
      <c r="L9" s="10">
        <f>SUM(Table2[[#This Row],[Out Run]:[Single]])</f>
        <v>33</v>
      </c>
      <c r="M9">
        <f>100-Table2[Total Lost]</f>
        <v>67</v>
      </c>
    </row>
    <row r="10" spans="1:14" x14ac:dyDescent="0.2">
      <c r="A10">
        <v>9</v>
      </c>
      <c r="B10" t="s">
        <v>100</v>
      </c>
      <c r="C10" t="s">
        <v>162</v>
      </c>
      <c r="D10">
        <v>1</v>
      </c>
      <c r="E10">
        <v>1</v>
      </c>
      <c r="F10">
        <v>3</v>
      </c>
      <c r="G10">
        <v>11</v>
      </c>
      <c r="H10">
        <v>8</v>
      </c>
      <c r="I10">
        <v>10</v>
      </c>
      <c r="K10" s="10">
        <f>SUM(Table2[[#This Row],[Out Run]:[Fetch]])</f>
        <v>5</v>
      </c>
      <c r="L10" s="10">
        <f>SUM(Table2[[#This Row],[Out Run]:[Single]])</f>
        <v>34</v>
      </c>
      <c r="M10">
        <f>100-Table2[Total Lost]</f>
        <v>66</v>
      </c>
    </row>
    <row r="11" spans="1:14" x14ac:dyDescent="0.2">
      <c r="A11">
        <v>10</v>
      </c>
      <c r="B11" t="s">
        <v>129</v>
      </c>
      <c r="C11" t="s">
        <v>150</v>
      </c>
      <c r="D11">
        <v>1</v>
      </c>
      <c r="E11">
        <v>1</v>
      </c>
      <c r="F11">
        <v>1</v>
      </c>
      <c r="G11">
        <v>12</v>
      </c>
      <c r="H11">
        <v>10</v>
      </c>
      <c r="I11">
        <v>10</v>
      </c>
      <c r="J11">
        <v>0</v>
      </c>
      <c r="K11" s="10">
        <f>SUM(Table2[[#This Row],[Out Run]:[Fetch]])</f>
        <v>3</v>
      </c>
      <c r="L11" s="10">
        <f>SUM(Table2[[#This Row],[Out Run]:[Single]])</f>
        <v>35</v>
      </c>
      <c r="M11">
        <f>100-Table2[Total Lost]</f>
        <v>65</v>
      </c>
    </row>
    <row r="12" spans="1:14" x14ac:dyDescent="0.2">
      <c r="A12">
        <v>11</v>
      </c>
      <c r="B12" t="s">
        <v>90</v>
      </c>
      <c r="C12" t="s">
        <v>159</v>
      </c>
      <c r="D12">
        <v>1</v>
      </c>
      <c r="E12">
        <v>1</v>
      </c>
      <c r="F12">
        <v>5</v>
      </c>
      <c r="G12">
        <v>8</v>
      </c>
      <c r="H12">
        <v>10</v>
      </c>
      <c r="I12">
        <v>10</v>
      </c>
      <c r="J12">
        <v>0</v>
      </c>
      <c r="K12" s="10">
        <f>SUM(Table2[[#This Row],[Out Run]:[Fetch]])</f>
        <v>7</v>
      </c>
      <c r="L12" s="10">
        <f>SUM(Table2[[#This Row],[Out Run]:[Single]])</f>
        <v>35</v>
      </c>
      <c r="M12">
        <f>100-Table2[Total Lost]</f>
        <v>65</v>
      </c>
    </row>
    <row r="13" spans="1:14" x14ac:dyDescent="0.2">
      <c r="A13">
        <v>12</v>
      </c>
      <c r="B13" t="s">
        <v>90</v>
      </c>
      <c r="C13" t="s">
        <v>91</v>
      </c>
      <c r="D13">
        <v>2</v>
      </c>
      <c r="E13">
        <v>1</v>
      </c>
      <c r="F13">
        <v>1</v>
      </c>
      <c r="G13">
        <v>13</v>
      </c>
      <c r="H13">
        <v>10</v>
      </c>
      <c r="I13">
        <v>10</v>
      </c>
      <c r="J13">
        <v>0</v>
      </c>
      <c r="K13">
        <f>SUM(Table2[[#This Row],[Out Run]:[Fetch]])</f>
        <v>4</v>
      </c>
      <c r="L13" s="10">
        <f>SUM(Table2[[#This Row],[Out Run]:[Single]])</f>
        <v>37</v>
      </c>
      <c r="M13">
        <f>100-Table2[Total Lost]</f>
        <v>63</v>
      </c>
    </row>
    <row r="14" spans="1:14" x14ac:dyDescent="0.2">
      <c r="A14">
        <v>13</v>
      </c>
      <c r="B14" t="s">
        <v>109</v>
      </c>
      <c r="C14" t="s">
        <v>135</v>
      </c>
      <c r="D14">
        <v>1</v>
      </c>
      <c r="E14">
        <v>0</v>
      </c>
      <c r="F14">
        <v>4</v>
      </c>
      <c r="G14">
        <v>18</v>
      </c>
      <c r="H14">
        <v>6</v>
      </c>
      <c r="I14">
        <v>10</v>
      </c>
      <c r="J14">
        <v>0</v>
      </c>
      <c r="K14" s="10">
        <f>SUM(Table2[[#This Row],[Out Run]:[Fetch]])</f>
        <v>5</v>
      </c>
      <c r="L14" s="10">
        <f>SUM(Table2[[#This Row],[Out Run]:[Single]])</f>
        <v>39</v>
      </c>
      <c r="M14">
        <f>100-Table2[Total Lost]</f>
        <v>61</v>
      </c>
    </row>
    <row r="15" spans="1:14" x14ac:dyDescent="0.2">
      <c r="A15">
        <v>14</v>
      </c>
      <c r="B15" t="s">
        <v>86</v>
      </c>
      <c r="C15" t="s">
        <v>148</v>
      </c>
      <c r="D15">
        <v>2</v>
      </c>
      <c r="E15">
        <v>1</v>
      </c>
      <c r="F15">
        <v>2</v>
      </c>
      <c r="G15">
        <v>14</v>
      </c>
      <c r="H15">
        <v>10</v>
      </c>
      <c r="I15">
        <v>10</v>
      </c>
      <c r="J15">
        <v>0</v>
      </c>
      <c r="K15" s="10">
        <f>SUM(Table2[[#This Row],[Out Run]:[Fetch]])</f>
        <v>5</v>
      </c>
      <c r="L15" s="10">
        <f>SUM(Table2[[#This Row],[Out Run]:[Single]])</f>
        <v>39</v>
      </c>
      <c r="M15">
        <f>100-Table2[Total Lost]</f>
        <v>61</v>
      </c>
    </row>
    <row r="16" spans="1:14" x14ac:dyDescent="0.2">
      <c r="A16">
        <v>15</v>
      </c>
      <c r="B16" t="s">
        <v>92</v>
      </c>
      <c r="C16" t="s">
        <v>93</v>
      </c>
      <c r="D16">
        <v>1</v>
      </c>
      <c r="E16">
        <v>1</v>
      </c>
      <c r="F16">
        <v>13</v>
      </c>
      <c r="G16">
        <v>12</v>
      </c>
      <c r="H16">
        <v>2</v>
      </c>
      <c r="I16">
        <v>10</v>
      </c>
      <c r="J16">
        <v>0</v>
      </c>
      <c r="K16">
        <f>SUM(Table2[[#This Row],[Out Run]:[Fetch]])</f>
        <v>15</v>
      </c>
      <c r="L16" s="10">
        <f>SUM(Table2[[#This Row],[Out Run]:[Single]])</f>
        <v>39</v>
      </c>
      <c r="M16">
        <f>100-Table2[Total Lost]</f>
        <v>61</v>
      </c>
    </row>
    <row r="17" spans="1:13" x14ac:dyDescent="0.2">
      <c r="A17">
        <v>16</v>
      </c>
      <c r="B17" t="s">
        <v>95</v>
      </c>
      <c r="C17" t="s">
        <v>96</v>
      </c>
      <c r="D17">
        <v>1</v>
      </c>
      <c r="E17">
        <v>1</v>
      </c>
      <c r="F17">
        <v>3</v>
      </c>
      <c r="G17">
        <v>17</v>
      </c>
      <c r="H17">
        <v>10</v>
      </c>
      <c r="I17">
        <v>10</v>
      </c>
      <c r="J17">
        <v>0</v>
      </c>
      <c r="K17">
        <f>SUM(Table2[[#This Row],[Out Run]:[Fetch]])</f>
        <v>5</v>
      </c>
      <c r="L17" s="10">
        <f>SUM(Table2[[#This Row],[Out Run]:[Single]])</f>
        <v>42</v>
      </c>
      <c r="M17">
        <f>100-Table2[Total Lost]</f>
        <v>58</v>
      </c>
    </row>
    <row r="18" spans="1:13" x14ac:dyDescent="0.2">
      <c r="A18">
        <v>17</v>
      </c>
      <c r="B18" t="s">
        <v>102</v>
      </c>
      <c r="C18" t="s">
        <v>122</v>
      </c>
      <c r="D18">
        <v>2</v>
      </c>
      <c r="E18">
        <v>2</v>
      </c>
      <c r="F18">
        <v>5</v>
      </c>
      <c r="G18">
        <v>16</v>
      </c>
      <c r="H18">
        <v>8</v>
      </c>
      <c r="I18">
        <v>10</v>
      </c>
      <c r="J18">
        <v>0</v>
      </c>
      <c r="K18" s="10">
        <f>SUM(Table2[[#This Row],[Out Run]:[Fetch]])</f>
        <v>9</v>
      </c>
      <c r="L18" s="10">
        <f>SUM(Table2[[#This Row],[Out Run]:[Single]])</f>
        <v>43</v>
      </c>
      <c r="M18">
        <f>100-Table2[Total Lost]</f>
        <v>57</v>
      </c>
    </row>
    <row r="19" spans="1:13" x14ac:dyDescent="0.2">
      <c r="A19">
        <v>18</v>
      </c>
      <c r="B19" t="s">
        <v>133</v>
      </c>
      <c r="C19" t="s">
        <v>134</v>
      </c>
      <c r="D19">
        <v>0</v>
      </c>
      <c r="E19">
        <v>0</v>
      </c>
      <c r="F19">
        <v>9</v>
      </c>
      <c r="G19">
        <v>16</v>
      </c>
      <c r="H19">
        <v>8</v>
      </c>
      <c r="I19">
        <v>10</v>
      </c>
      <c r="J19">
        <v>0</v>
      </c>
      <c r="K19" s="10">
        <f>SUM(Table2[[#This Row],[Out Run]:[Fetch]])</f>
        <v>9</v>
      </c>
      <c r="L19" s="10">
        <f>SUM(Table2[[#This Row],[Out Run]:[Single]])</f>
        <v>43</v>
      </c>
      <c r="M19">
        <f>100-Table2[Total Lost]</f>
        <v>57</v>
      </c>
    </row>
    <row r="20" spans="1:13" x14ac:dyDescent="0.2">
      <c r="A20">
        <v>19</v>
      </c>
      <c r="B20" t="s">
        <v>137</v>
      </c>
      <c r="C20" t="s">
        <v>165</v>
      </c>
      <c r="D20">
        <v>2</v>
      </c>
      <c r="E20">
        <v>2</v>
      </c>
      <c r="F20">
        <v>6</v>
      </c>
      <c r="G20">
        <v>23</v>
      </c>
      <c r="H20">
        <v>7</v>
      </c>
      <c r="I20">
        <v>3</v>
      </c>
      <c r="J20">
        <v>0</v>
      </c>
      <c r="K20" s="10">
        <f>SUM(Table2[[#This Row],[Out Run]:[Fetch]])</f>
        <v>10</v>
      </c>
      <c r="L20" s="10">
        <f>SUM(Table2[[#This Row],[Out Run]:[Single]])</f>
        <v>43</v>
      </c>
      <c r="M20">
        <f>100-Table2[Total Lost]</f>
        <v>57</v>
      </c>
    </row>
    <row r="21" spans="1:13" x14ac:dyDescent="0.2">
      <c r="A21">
        <v>20</v>
      </c>
      <c r="B21" t="s">
        <v>141</v>
      </c>
      <c r="C21" t="s">
        <v>142</v>
      </c>
      <c r="D21">
        <v>4</v>
      </c>
      <c r="E21">
        <v>3</v>
      </c>
      <c r="F21">
        <v>7</v>
      </c>
      <c r="G21">
        <v>9</v>
      </c>
      <c r="H21">
        <v>10</v>
      </c>
      <c r="I21">
        <v>10</v>
      </c>
      <c r="K21" s="10">
        <f>SUM(Table2[[#This Row],[Out Run]:[Fetch]])</f>
        <v>14</v>
      </c>
      <c r="L21" s="10">
        <f>SUM(Table2[[#This Row],[Out Run]:[Single]])</f>
        <v>43</v>
      </c>
      <c r="M21">
        <f>100-Table2[Total Lost]</f>
        <v>57</v>
      </c>
    </row>
    <row r="22" spans="1:13" x14ac:dyDescent="0.2">
      <c r="A22">
        <v>21</v>
      </c>
      <c r="B22" t="s">
        <v>88</v>
      </c>
      <c r="C22" t="s">
        <v>156</v>
      </c>
      <c r="D22">
        <v>1</v>
      </c>
      <c r="E22">
        <v>2</v>
      </c>
      <c r="F22">
        <v>1</v>
      </c>
      <c r="G22">
        <v>20</v>
      </c>
      <c r="H22">
        <v>10</v>
      </c>
      <c r="I22">
        <v>10</v>
      </c>
      <c r="J22">
        <v>0</v>
      </c>
      <c r="K22" s="10">
        <f>SUM(Table2[[#This Row],[Out Run]:[Fetch]])</f>
        <v>4</v>
      </c>
      <c r="L22" s="10">
        <f>SUM(Table2[[#This Row],[Out Run]:[Single]])</f>
        <v>44</v>
      </c>
      <c r="M22">
        <f>100-Table2[Total Lost]</f>
        <v>56</v>
      </c>
    </row>
    <row r="23" spans="1:13" x14ac:dyDescent="0.2">
      <c r="A23">
        <v>22</v>
      </c>
      <c r="B23" t="s">
        <v>154</v>
      </c>
      <c r="C23" t="s">
        <v>135</v>
      </c>
      <c r="D23">
        <v>1</v>
      </c>
      <c r="E23">
        <v>1</v>
      </c>
      <c r="F23">
        <v>4</v>
      </c>
      <c r="G23">
        <v>19</v>
      </c>
      <c r="H23">
        <v>9</v>
      </c>
      <c r="I23">
        <v>10</v>
      </c>
      <c r="J23">
        <v>0</v>
      </c>
      <c r="K23" s="10">
        <f>SUM(Table2[[#This Row],[Out Run]:[Fetch]])</f>
        <v>6</v>
      </c>
      <c r="L23" s="10">
        <f>SUM(Table2[[#This Row],[Out Run]:[Single]])</f>
        <v>44</v>
      </c>
      <c r="M23">
        <f>100-Table2[Total Lost]</f>
        <v>56</v>
      </c>
    </row>
    <row r="24" spans="1:13" x14ac:dyDescent="0.2">
      <c r="A24">
        <v>23</v>
      </c>
      <c r="B24" t="s">
        <v>88</v>
      </c>
      <c r="C24" t="s">
        <v>89</v>
      </c>
      <c r="D24">
        <v>4</v>
      </c>
      <c r="E24">
        <v>1</v>
      </c>
      <c r="F24">
        <v>1</v>
      </c>
      <c r="G24">
        <v>20</v>
      </c>
      <c r="H24">
        <v>10</v>
      </c>
      <c r="I24">
        <v>10</v>
      </c>
      <c r="J24">
        <v>0</v>
      </c>
      <c r="K24">
        <f>SUM(Table2[[#This Row],[Out Run]:[Fetch]])</f>
        <v>6</v>
      </c>
      <c r="L24">
        <f>SUM(Table2[[#This Row],[Out Run]:[Single]])</f>
        <v>46</v>
      </c>
      <c r="M24">
        <f>100-Table2[Total Lost]</f>
        <v>54</v>
      </c>
    </row>
    <row r="25" spans="1:13" x14ac:dyDescent="0.2">
      <c r="A25">
        <v>24</v>
      </c>
      <c r="B25" t="s">
        <v>86</v>
      </c>
      <c r="C25" t="s">
        <v>87</v>
      </c>
      <c r="D25">
        <v>1</v>
      </c>
      <c r="E25">
        <v>1</v>
      </c>
      <c r="F25">
        <v>8</v>
      </c>
      <c r="G25">
        <v>17</v>
      </c>
      <c r="H25">
        <v>10</v>
      </c>
      <c r="I25">
        <v>10</v>
      </c>
      <c r="J25">
        <v>0</v>
      </c>
      <c r="K25">
        <f>SUM(Table2[[#This Row],[Out Run]:[Fetch]])</f>
        <v>10</v>
      </c>
      <c r="L25">
        <f>SUM(Table2[[#This Row],[Out Run]:[Single]])</f>
        <v>47</v>
      </c>
      <c r="M25">
        <f>100-Table2[Total Lost]</f>
        <v>53</v>
      </c>
    </row>
    <row r="26" spans="1:13" x14ac:dyDescent="0.2">
      <c r="A26">
        <v>25</v>
      </c>
      <c r="B26" t="s">
        <v>111</v>
      </c>
      <c r="C26" t="s">
        <v>118</v>
      </c>
      <c r="D26">
        <v>7</v>
      </c>
      <c r="E26">
        <v>2</v>
      </c>
      <c r="F26">
        <v>5</v>
      </c>
      <c r="G26">
        <v>13</v>
      </c>
      <c r="H26">
        <v>10</v>
      </c>
      <c r="I26">
        <v>10</v>
      </c>
      <c r="J26">
        <v>0</v>
      </c>
      <c r="K26" s="10">
        <f>SUM(Table2[[#This Row],[Out Run]:[Fetch]])</f>
        <v>14</v>
      </c>
      <c r="L26" s="10">
        <f>SUM(Table2[[#This Row],[Out Run]:[Single]])</f>
        <v>47</v>
      </c>
      <c r="M26">
        <f>100-Table2[Total Lost]</f>
        <v>53</v>
      </c>
    </row>
    <row r="27" spans="1:13" x14ac:dyDescent="0.2">
      <c r="A27">
        <v>26</v>
      </c>
      <c r="B27" t="s">
        <v>131</v>
      </c>
      <c r="C27" t="s">
        <v>146</v>
      </c>
      <c r="D27">
        <v>2</v>
      </c>
      <c r="E27">
        <v>1</v>
      </c>
      <c r="F27">
        <v>3</v>
      </c>
      <c r="G27">
        <v>22</v>
      </c>
      <c r="H27">
        <v>10</v>
      </c>
      <c r="I27">
        <v>10</v>
      </c>
      <c r="J27">
        <v>0</v>
      </c>
      <c r="K27" s="10">
        <f>SUM(Table2[[#This Row],[Out Run]:[Fetch]])</f>
        <v>6</v>
      </c>
      <c r="L27" s="10">
        <f>SUM(Table2[[#This Row],[Out Run]:[Single]])</f>
        <v>48</v>
      </c>
      <c r="M27">
        <f>100-Table2[Total Lost]</f>
        <v>52</v>
      </c>
    </row>
    <row r="28" spans="1:13" x14ac:dyDescent="0.2">
      <c r="A28">
        <v>27</v>
      </c>
      <c r="B28" t="s">
        <v>137</v>
      </c>
      <c r="C28" t="s">
        <v>138</v>
      </c>
      <c r="D28">
        <v>1</v>
      </c>
      <c r="E28">
        <v>2</v>
      </c>
      <c r="F28">
        <v>4</v>
      </c>
      <c r="G28">
        <v>26</v>
      </c>
      <c r="H28">
        <v>8</v>
      </c>
      <c r="I28">
        <v>10</v>
      </c>
      <c r="J28">
        <v>0</v>
      </c>
      <c r="K28" s="10">
        <f>SUM(Table2[[#This Row],[Out Run]:[Fetch]])</f>
        <v>7</v>
      </c>
      <c r="L28" s="10">
        <f>SUM(Table2[[#This Row],[Out Run]:[Single]])</f>
        <v>51</v>
      </c>
      <c r="M28">
        <f>100-Table2[Total Lost]</f>
        <v>49</v>
      </c>
    </row>
    <row r="29" spans="1:13" x14ac:dyDescent="0.2">
      <c r="A29">
        <v>28</v>
      </c>
      <c r="B29" t="s">
        <v>125</v>
      </c>
      <c r="C29" t="s">
        <v>126</v>
      </c>
      <c r="D29">
        <v>2</v>
      </c>
      <c r="E29">
        <v>1</v>
      </c>
      <c r="F29">
        <v>12</v>
      </c>
      <c r="G29">
        <v>25</v>
      </c>
      <c r="H29">
        <v>6</v>
      </c>
      <c r="I29">
        <v>5</v>
      </c>
      <c r="J29">
        <v>0</v>
      </c>
      <c r="K29" s="10">
        <f>SUM(Table2[[#This Row],[Out Run]:[Fetch]])</f>
        <v>15</v>
      </c>
      <c r="L29" s="10">
        <f>SUM(Table2[[#This Row],[Out Run]:[Single]])</f>
        <v>51</v>
      </c>
      <c r="M29">
        <f>100-Table2[Total Lost]</f>
        <v>49</v>
      </c>
    </row>
    <row r="30" spans="1:13" x14ac:dyDescent="0.2">
      <c r="A30">
        <v>29</v>
      </c>
      <c r="B30" t="s">
        <v>141</v>
      </c>
      <c r="C30" t="s">
        <v>164</v>
      </c>
      <c r="D30">
        <v>1</v>
      </c>
      <c r="E30">
        <v>1</v>
      </c>
      <c r="F30">
        <v>8</v>
      </c>
      <c r="G30">
        <v>23</v>
      </c>
      <c r="H30">
        <v>10</v>
      </c>
      <c r="I30">
        <v>10</v>
      </c>
      <c r="J30">
        <v>0</v>
      </c>
      <c r="K30" s="10">
        <f>SUM(Table2[[#This Row],[Out Run]:[Fetch]])</f>
        <v>10</v>
      </c>
      <c r="L30" s="10">
        <f>SUM(Table2[[#This Row],[Out Run]:[Single]])</f>
        <v>53</v>
      </c>
      <c r="M30">
        <f>100-Table2[Total Lost]</f>
        <v>47</v>
      </c>
    </row>
    <row r="31" spans="1:13" x14ac:dyDescent="0.2">
      <c r="A31">
        <v>30</v>
      </c>
      <c r="B31" t="s">
        <v>104</v>
      </c>
      <c r="C31" t="s">
        <v>105</v>
      </c>
      <c r="D31">
        <v>0</v>
      </c>
      <c r="E31">
        <v>0</v>
      </c>
      <c r="F31">
        <v>16</v>
      </c>
      <c r="G31">
        <v>24</v>
      </c>
      <c r="H31">
        <v>4</v>
      </c>
      <c r="I31">
        <v>10</v>
      </c>
      <c r="J31">
        <v>0</v>
      </c>
      <c r="K31">
        <f>SUM(Table2[[#This Row],[Out Run]:[Fetch]])</f>
        <v>16</v>
      </c>
      <c r="L31" s="10">
        <f>SUM(Table2[[#This Row],[Out Run]:[Single]])</f>
        <v>54</v>
      </c>
      <c r="M31">
        <f>100-Table2[Total Lost]</f>
        <v>46</v>
      </c>
    </row>
    <row r="32" spans="1:13" x14ac:dyDescent="0.2">
      <c r="A32">
        <v>31</v>
      </c>
      <c r="B32" t="s">
        <v>127</v>
      </c>
      <c r="C32" t="s">
        <v>128</v>
      </c>
      <c r="D32">
        <v>0</v>
      </c>
      <c r="E32">
        <v>0</v>
      </c>
      <c r="F32">
        <v>14</v>
      </c>
      <c r="G32">
        <v>21</v>
      </c>
      <c r="H32">
        <v>10</v>
      </c>
      <c r="I32">
        <v>10</v>
      </c>
      <c r="J32">
        <v>0</v>
      </c>
      <c r="K32" s="10">
        <f>SUM(Table2[[#This Row],[Out Run]:[Fetch]])</f>
        <v>14</v>
      </c>
      <c r="L32" s="10">
        <f>SUM(Table2[[#This Row],[Out Run]:[Single]])</f>
        <v>55</v>
      </c>
      <c r="M32">
        <f>100-Table2[Total Lost]</f>
        <v>45</v>
      </c>
    </row>
    <row r="33" spans="1:14" x14ac:dyDescent="0.2">
      <c r="A33">
        <v>32</v>
      </c>
      <c r="B33" t="s">
        <v>131</v>
      </c>
      <c r="C33" t="s">
        <v>132</v>
      </c>
      <c r="D33">
        <v>12</v>
      </c>
      <c r="E33">
        <v>1</v>
      </c>
      <c r="F33">
        <v>17</v>
      </c>
      <c r="G33">
        <v>18</v>
      </c>
      <c r="H33">
        <v>8</v>
      </c>
      <c r="I33">
        <v>0</v>
      </c>
      <c r="K33" s="10">
        <f>SUM(Table2[[#This Row],[Out Run]:[Fetch]])</f>
        <v>30</v>
      </c>
      <c r="L33" s="10">
        <f>SUM(Table2[[#This Row],[Out Run]:[Single]])</f>
        <v>56</v>
      </c>
      <c r="M33">
        <f>100-Table2[Total Lost]</f>
        <v>44</v>
      </c>
    </row>
    <row r="34" spans="1:14" x14ac:dyDescent="0.2">
      <c r="A34">
        <v>33</v>
      </c>
      <c r="B34" t="s">
        <v>123</v>
      </c>
      <c r="C34" t="s">
        <v>124</v>
      </c>
      <c r="D34">
        <v>4</v>
      </c>
      <c r="E34">
        <v>1</v>
      </c>
      <c r="F34">
        <v>16</v>
      </c>
      <c r="G34">
        <v>16</v>
      </c>
      <c r="H34">
        <v>10</v>
      </c>
      <c r="I34">
        <v>10</v>
      </c>
      <c r="K34" s="10">
        <f>SUM(Table2[[#This Row],[Out Run]:[Fetch]])</f>
        <v>21</v>
      </c>
      <c r="L34" s="10">
        <f>SUM(Table2[[#This Row],[Out Run]:[Single]])</f>
        <v>57</v>
      </c>
      <c r="M34">
        <f>100-Table2[Total Lost]</f>
        <v>43</v>
      </c>
    </row>
    <row r="35" spans="1:14" x14ac:dyDescent="0.2">
      <c r="A35">
        <v>34</v>
      </c>
      <c r="B35" t="s">
        <v>92</v>
      </c>
      <c r="C35" t="s">
        <v>106</v>
      </c>
      <c r="D35">
        <v>3</v>
      </c>
      <c r="E35">
        <v>2</v>
      </c>
      <c r="F35">
        <v>14</v>
      </c>
      <c r="G35">
        <v>20</v>
      </c>
      <c r="H35">
        <v>10</v>
      </c>
      <c r="I35">
        <v>10</v>
      </c>
      <c r="J35">
        <v>0</v>
      </c>
      <c r="K35" s="10">
        <f>SUM(Table2[[#This Row],[Out Run]:[Fetch]])</f>
        <v>19</v>
      </c>
      <c r="L35" s="10">
        <f>SUM(Table2[[#This Row],[Out Run]:[Single]])</f>
        <v>59</v>
      </c>
      <c r="M35">
        <f>100-Table2[Total Lost]</f>
        <v>41</v>
      </c>
    </row>
    <row r="36" spans="1:14" x14ac:dyDescent="0.2">
      <c r="A36">
        <v>35</v>
      </c>
      <c r="B36" t="s">
        <v>119</v>
      </c>
      <c r="C36" t="s">
        <v>120</v>
      </c>
      <c r="D36">
        <v>1</v>
      </c>
      <c r="E36">
        <v>2</v>
      </c>
      <c r="F36">
        <v>14</v>
      </c>
      <c r="G36">
        <v>24</v>
      </c>
      <c r="H36">
        <v>10</v>
      </c>
      <c r="I36">
        <v>10</v>
      </c>
      <c r="J36">
        <v>0</v>
      </c>
      <c r="K36" s="10">
        <f>SUM(Table2[[#This Row],[Out Run]:[Fetch]])</f>
        <v>17</v>
      </c>
      <c r="L36" s="10">
        <f>SUM(Table2[[#This Row],[Out Run]:[Single]])</f>
        <v>61</v>
      </c>
      <c r="M36">
        <f>100-Table2[Total Lost]</f>
        <v>39</v>
      </c>
    </row>
    <row r="37" spans="1:14" x14ac:dyDescent="0.2">
      <c r="A37">
        <v>36</v>
      </c>
      <c r="B37" t="s">
        <v>119</v>
      </c>
      <c r="C37" t="s">
        <v>163</v>
      </c>
      <c r="D37">
        <v>1</v>
      </c>
      <c r="E37">
        <v>3</v>
      </c>
      <c r="F37">
        <v>11</v>
      </c>
      <c r="G37">
        <v>27</v>
      </c>
      <c r="H37">
        <v>10</v>
      </c>
      <c r="I37">
        <v>10</v>
      </c>
      <c r="J37">
        <v>0</v>
      </c>
      <c r="K37" s="10">
        <f>SUM(Table2[[#This Row],[Out Run]:[Fetch]])</f>
        <v>15</v>
      </c>
      <c r="L37" s="10">
        <f>SUM(Table2[[#This Row],[Out Run]:[Single]])</f>
        <v>62</v>
      </c>
      <c r="M37">
        <f>100-Table2[Total Lost]</f>
        <v>38</v>
      </c>
    </row>
    <row r="38" spans="1:14" x14ac:dyDescent="0.2">
      <c r="A38">
        <v>37</v>
      </c>
      <c r="B38" t="s">
        <v>95</v>
      </c>
      <c r="C38" t="s">
        <v>115</v>
      </c>
      <c r="D38">
        <v>4</v>
      </c>
      <c r="E38">
        <v>2</v>
      </c>
      <c r="F38">
        <v>14</v>
      </c>
      <c r="G38">
        <v>23</v>
      </c>
      <c r="H38">
        <v>10</v>
      </c>
      <c r="I38">
        <v>10</v>
      </c>
      <c r="J38">
        <v>0</v>
      </c>
      <c r="K38" s="10">
        <f>SUM(Table2[[#This Row],[Out Run]:[Fetch]])</f>
        <v>20</v>
      </c>
      <c r="L38" s="10">
        <f>SUM(Table2[[#This Row],[Out Run]:[Single]])</f>
        <v>63</v>
      </c>
      <c r="M38">
        <f>100-Table2[Total Lost]</f>
        <v>37</v>
      </c>
    </row>
    <row r="39" spans="1:14" x14ac:dyDescent="0.2">
      <c r="A39">
        <v>38</v>
      </c>
      <c r="B39" t="s">
        <v>113</v>
      </c>
      <c r="C39" t="s">
        <v>114</v>
      </c>
      <c r="D39">
        <v>3</v>
      </c>
      <c r="E39">
        <v>1</v>
      </c>
      <c r="F39">
        <v>13</v>
      </c>
      <c r="G39">
        <v>27</v>
      </c>
      <c r="H39">
        <v>10</v>
      </c>
      <c r="I39">
        <v>10</v>
      </c>
      <c r="J39">
        <v>0</v>
      </c>
      <c r="K39" s="10">
        <f>SUM(Table2[[#This Row],[Out Run]:[Fetch]])</f>
        <v>17</v>
      </c>
      <c r="L39" s="10">
        <f>SUM(Table2[[#This Row],[Out Run]:[Single]])</f>
        <v>64</v>
      </c>
      <c r="M39">
        <f>100-Table2[Total Lost]</f>
        <v>36</v>
      </c>
    </row>
    <row r="40" spans="1:14" x14ac:dyDescent="0.2">
      <c r="A40">
        <v>39</v>
      </c>
      <c r="B40" t="s">
        <v>104</v>
      </c>
      <c r="C40" t="s">
        <v>121</v>
      </c>
      <c r="D40">
        <v>3</v>
      </c>
      <c r="E40">
        <v>3</v>
      </c>
      <c r="F40">
        <v>17</v>
      </c>
      <c r="G40">
        <v>25</v>
      </c>
      <c r="H40">
        <v>10</v>
      </c>
      <c r="I40">
        <v>10</v>
      </c>
      <c r="J40">
        <v>0</v>
      </c>
      <c r="K40" s="10">
        <f>SUM(Table2[[#This Row],[Out Run]:[Fetch]])</f>
        <v>23</v>
      </c>
      <c r="L40" s="10">
        <f>SUM(Table2[[#This Row],[Out Run]:[Single]])</f>
        <v>68</v>
      </c>
      <c r="M40">
        <f>100-Table2[Total Lost]</f>
        <v>32</v>
      </c>
    </row>
    <row r="41" spans="1:14" x14ac:dyDescent="0.2">
      <c r="A41">
        <v>40</v>
      </c>
      <c r="B41" t="s">
        <v>161</v>
      </c>
      <c r="C41" t="s">
        <v>132</v>
      </c>
      <c r="D41">
        <v>1</v>
      </c>
      <c r="E41">
        <v>1</v>
      </c>
      <c r="F41">
        <v>7</v>
      </c>
      <c r="G41">
        <v>91</v>
      </c>
      <c r="K41" s="10">
        <f>SUM(Table2[[#This Row],[Out Run]:[Fetch]])</f>
        <v>9</v>
      </c>
      <c r="L41" s="10">
        <f>SUM(Table2[[#This Row],[Out Run]:[Single]])</f>
        <v>100</v>
      </c>
      <c r="M41">
        <f>100-Table2[Total Lost]</f>
        <v>0</v>
      </c>
      <c r="N41" t="s">
        <v>101</v>
      </c>
    </row>
    <row r="42" spans="1:14" x14ac:dyDescent="0.2">
      <c r="A42">
        <v>41</v>
      </c>
      <c r="B42" t="s">
        <v>149</v>
      </c>
      <c r="C42" t="s">
        <v>72</v>
      </c>
      <c r="D42">
        <v>2</v>
      </c>
      <c r="E42">
        <v>2</v>
      </c>
      <c r="F42">
        <v>9</v>
      </c>
      <c r="G42">
        <v>87</v>
      </c>
      <c r="K42" s="10">
        <f>SUM(Table2[[#This Row],[Out Run]:[Fetch]])</f>
        <v>13</v>
      </c>
      <c r="L42" s="10">
        <f>SUM(Table2[[#This Row],[Out Run]:[Single]])</f>
        <v>100</v>
      </c>
      <c r="M42">
        <f>100-Table2[Total Lost]</f>
        <v>0</v>
      </c>
      <c r="N42" t="s">
        <v>99</v>
      </c>
    </row>
    <row r="43" spans="1:14" x14ac:dyDescent="0.2">
      <c r="A43">
        <v>42</v>
      </c>
      <c r="B43" t="s">
        <v>102</v>
      </c>
      <c r="C43" t="s">
        <v>103</v>
      </c>
      <c r="D43">
        <v>1</v>
      </c>
      <c r="E43">
        <v>1</v>
      </c>
      <c r="F43">
        <v>16</v>
      </c>
      <c r="G43">
        <v>82</v>
      </c>
      <c r="K43">
        <f>SUM(Table2[[#This Row],[Out Run]:[Fetch]])</f>
        <v>18</v>
      </c>
      <c r="L43" s="10">
        <f>SUM(Table2[[#This Row],[Out Run]:[Single]])</f>
        <v>100</v>
      </c>
      <c r="M43">
        <f>100-Table2[Total Lost]</f>
        <v>0</v>
      </c>
      <c r="N43" t="s">
        <v>99</v>
      </c>
    </row>
    <row r="44" spans="1:14" x14ac:dyDescent="0.2">
      <c r="A44">
        <v>43</v>
      </c>
      <c r="B44" t="s">
        <v>151</v>
      </c>
      <c r="C44" t="s">
        <v>152</v>
      </c>
      <c r="D44">
        <v>10</v>
      </c>
      <c r="E44">
        <v>2</v>
      </c>
      <c r="F44">
        <v>11</v>
      </c>
      <c r="G44">
        <v>25</v>
      </c>
      <c r="H44">
        <v>52</v>
      </c>
      <c r="K44" s="10">
        <f>SUM(Table2[[#This Row],[Out Run]:[Fetch]])</f>
        <v>23</v>
      </c>
      <c r="L44" s="10">
        <f>SUM(Table2[[#This Row],[Out Run]:[Single]])</f>
        <v>100</v>
      </c>
      <c r="M44">
        <f>100-Table2[Total Lost]</f>
        <v>0</v>
      </c>
      <c r="N44" t="s">
        <v>101</v>
      </c>
    </row>
    <row r="45" spans="1:14" x14ac:dyDescent="0.2">
      <c r="A45">
        <v>44</v>
      </c>
      <c r="B45" t="s">
        <v>97</v>
      </c>
      <c r="C45" t="s">
        <v>24</v>
      </c>
      <c r="D45">
        <v>5</v>
      </c>
      <c r="E45">
        <v>3</v>
      </c>
      <c r="F45">
        <v>92</v>
      </c>
      <c r="K45">
        <f>SUM(Table2[[#This Row],[Out Run]:[Fetch]])</f>
        <v>100</v>
      </c>
      <c r="L45" s="10">
        <f>SUM(Table2[[#This Row],[Out Run]:[Single]])</f>
        <v>100</v>
      </c>
      <c r="M45">
        <f>100-Table2[Total Lost]</f>
        <v>0</v>
      </c>
      <c r="N45" t="s">
        <v>99</v>
      </c>
    </row>
    <row r="46" spans="1:14" x14ac:dyDescent="0.2">
      <c r="A46">
        <v>45</v>
      </c>
      <c r="B46" t="s">
        <v>100</v>
      </c>
      <c r="C46" t="s">
        <v>24</v>
      </c>
      <c r="D46">
        <v>0</v>
      </c>
      <c r="E46">
        <v>0</v>
      </c>
      <c r="F46">
        <v>100</v>
      </c>
      <c r="K46">
        <f>SUM(Table2[[#This Row],[Out Run]:[Fetch]])</f>
        <v>100</v>
      </c>
      <c r="L46" s="10">
        <f>SUM(Table2[[#This Row],[Out Run]:[Single]])</f>
        <v>100</v>
      </c>
      <c r="M46">
        <f>100-Table2[Total Lost]</f>
        <v>0</v>
      </c>
      <c r="N46" t="s">
        <v>101</v>
      </c>
    </row>
    <row r="47" spans="1:14" x14ac:dyDescent="0.2">
      <c r="A47">
        <v>46</v>
      </c>
      <c r="B47" t="s">
        <v>111</v>
      </c>
      <c r="C47" t="s">
        <v>112</v>
      </c>
      <c r="D47">
        <v>1</v>
      </c>
      <c r="E47">
        <v>1</v>
      </c>
      <c r="F47">
        <v>98</v>
      </c>
      <c r="K47" s="10">
        <f>SUM(Table2[[#This Row],[Out Run]:[Fetch]])</f>
        <v>100</v>
      </c>
      <c r="L47" s="10">
        <f>SUM(Table2[[#This Row],[Out Run]:[Single]])</f>
        <v>100</v>
      </c>
      <c r="M47">
        <f>100-Table2[Total Lost]</f>
        <v>0</v>
      </c>
      <c r="N47" t="s">
        <v>101</v>
      </c>
    </row>
    <row r="48" spans="1:14" x14ac:dyDescent="0.2">
      <c r="A48">
        <v>47</v>
      </c>
      <c r="B48" t="s">
        <v>143</v>
      </c>
      <c r="C48" t="s">
        <v>144</v>
      </c>
      <c r="D48">
        <v>3</v>
      </c>
      <c r="E48">
        <v>3</v>
      </c>
      <c r="F48">
        <v>94</v>
      </c>
      <c r="K48" s="10">
        <f>SUM(Table2[[#This Row],[Out Run]:[Fetch]])</f>
        <v>100</v>
      </c>
      <c r="L48" s="10">
        <f>SUM(Table2[[#This Row],[Out Run]:[Single]])</f>
        <v>100</v>
      </c>
      <c r="M48">
        <f>100-Table2[Total Lost]</f>
        <v>0</v>
      </c>
      <c r="N48" t="s">
        <v>99</v>
      </c>
    </row>
    <row r="49" spans="1:14" x14ac:dyDescent="0.2">
      <c r="A49">
        <v>48</v>
      </c>
      <c r="B49" t="s">
        <v>123</v>
      </c>
      <c r="C49" t="s">
        <v>145</v>
      </c>
      <c r="D49">
        <v>2</v>
      </c>
      <c r="E49">
        <v>1</v>
      </c>
      <c r="F49">
        <v>97</v>
      </c>
      <c r="K49" s="10">
        <f>SUM(Table2[[#This Row],[Out Run]:[Fetch]])</f>
        <v>100</v>
      </c>
      <c r="L49" s="10">
        <f>SUM(Table2[[#This Row],[Out Run]:[Single]])</f>
        <v>100</v>
      </c>
      <c r="M49">
        <f>100-Table2[Total Lost]</f>
        <v>0</v>
      </c>
      <c r="N49" t="s">
        <v>101</v>
      </c>
    </row>
    <row r="50" spans="1:14" x14ac:dyDescent="0.2">
      <c r="A50">
        <v>49</v>
      </c>
      <c r="B50" t="s">
        <v>143</v>
      </c>
      <c r="C50" t="s">
        <v>155</v>
      </c>
      <c r="D50">
        <v>4</v>
      </c>
      <c r="E50">
        <v>1</v>
      </c>
      <c r="F50">
        <v>95</v>
      </c>
      <c r="K50" s="10">
        <f>SUM(Table2[[#This Row],[Out Run]:[Fetch]])</f>
        <v>100</v>
      </c>
      <c r="L50" s="10">
        <f>SUM(Table2[[#This Row],[Out Run]:[Single]])</f>
        <v>100</v>
      </c>
      <c r="M50">
        <f>100-Table2[Total Lost]</f>
        <v>0</v>
      </c>
      <c r="N50" t="s">
        <v>99</v>
      </c>
    </row>
    <row r="51" spans="1:14" x14ac:dyDescent="0.2">
      <c r="A51">
        <v>50</v>
      </c>
      <c r="B51" t="s">
        <v>157</v>
      </c>
      <c r="C51" t="s">
        <v>158</v>
      </c>
      <c r="D51">
        <v>1</v>
      </c>
      <c r="E51">
        <v>3</v>
      </c>
      <c r="F51">
        <v>96</v>
      </c>
      <c r="K51" s="10">
        <f>SUM(Table2[[#This Row],[Out Run]:[Fetch]])</f>
        <v>100</v>
      </c>
      <c r="L51" s="10">
        <f>SUM(Table2[[#This Row],[Out Run]:[Single]])</f>
        <v>100</v>
      </c>
      <c r="M51">
        <f>100-Table2[Total Lost]</f>
        <v>0</v>
      </c>
      <c r="N51" t="s">
        <v>101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1BEB68-D371-2E40-A4BC-5A8763B94808}">
          <x14:formula1>
            <xm:f>Handlers!$C$2:$C$38</xm:f>
          </x14:formula1>
          <xm:sqref>B2:B46</xm:sqref>
        </x14:dataValidation>
        <x14:dataValidation type="list" allowBlank="1" showInputMessage="1" showErrorMessage="1" xr:uid="{0CEB76D1-C3FE-984A-9B96-88496A038478}">
          <x14:formula1>
            <xm:f>Handlers!$C$2:$C$39</xm:f>
          </x14:formula1>
          <xm:sqref>B47:B71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76B8B-107C-9548-A553-03DF5D77EA20}">
  <dimension ref="A1:N49"/>
  <sheetViews>
    <sheetView workbookViewId="0">
      <selection activeCell="N9" sqref="N9"/>
    </sheetView>
  </sheetViews>
  <sheetFormatPr baseColWidth="10" defaultRowHeight="16" x14ac:dyDescent="0.2"/>
  <cols>
    <col min="2" max="2" width="23.5" customWidth="1"/>
    <col min="3" max="3" width="16" customWidth="1"/>
    <col min="11" max="11" width="11.5" customWidth="1"/>
    <col min="14" max="14" width="37" customWidth="1"/>
  </cols>
  <sheetData>
    <row r="1" spans="1:14" x14ac:dyDescent="0.2">
      <c r="A1" t="s">
        <v>85</v>
      </c>
      <c r="B1" t="s">
        <v>73</v>
      </c>
      <c r="C1" t="s">
        <v>74</v>
      </c>
      <c r="D1" t="s">
        <v>166</v>
      </c>
      <c r="E1" t="s">
        <v>76</v>
      </c>
      <c r="F1" t="s">
        <v>77</v>
      </c>
      <c r="G1" t="s">
        <v>78</v>
      </c>
      <c r="H1" t="s">
        <v>79</v>
      </c>
      <c r="I1" t="s">
        <v>167</v>
      </c>
      <c r="J1" t="s">
        <v>81</v>
      </c>
      <c r="K1" t="s">
        <v>82</v>
      </c>
      <c r="L1" t="s">
        <v>168</v>
      </c>
      <c r="M1" t="s">
        <v>84</v>
      </c>
      <c r="N1" t="s">
        <v>98</v>
      </c>
    </row>
    <row r="2" spans="1:14" x14ac:dyDescent="0.2">
      <c r="A2">
        <v>1</v>
      </c>
      <c r="B2" t="s">
        <v>129</v>
      </c>
      <c r="C2" t="s">
        <v>130</v>
      </c>
      <c r="D2">
        <v>1</v>
      </c>
      <c r="E2">
        <v>1</v>
      </c>
      <c r="F2">
        <v>4</v>
      </c>
      <c r="G2">
        <v>7</v>
      </c>
      <c r="H2">
        <v>0</v>
      </c>
      <c r="I2">
        <v>1</v>
      </c>
      <c r="J2">
        <v>3</v>
      </c>
      <c r="K2">
        <f>SUM(Table3[[#This Row],[Outrun]:[Fetch]])</f>
        <v>6</v>
      </c>
      <c r="L2">
        <f>SUM(Table3[[#This Row],[Outrun]:[Single]])</f>
        <v>17</v>
      </c>
      <c r="M2">
        <f>100-Table3[[#This Row],[P Lost]]</f>
        <v>83</v>
      </c>
    </row>
    <row r="3" spans="1:14" x14ac:dyDescent="0.2">
      <c r="A3">
        <v>2</v>
      </c>
      <c r="B3" t="s">
        <v>95</v>
      </c>
      <c r="C3" t="s">
        <v>115</v>
      </c>
      <c r="D3">
        <v>3</v>
      </c>
      <c r="E3">
        <v>1</v>
      </c>
      <c r="F3">
        <v>3</v>
      </c>
      <c r="G3">
        <v>7</v>
      </c>
      <c r="H3">
        <v>0</v>
      </c>
      <c r="I3">
        <v>0</v>
      </c>
      <c r="J3">
        <v>3</v>
      </c>
      <c r="K3">
        <f>SUM(Table3[[#This Row],[Outrun]:[Fetch]])</f>
        <v>7</v>
      </c>
      <c r="L3">
        <f>SUM(Table3[[#This Row],[Outrun]:[Single]])</f>
        <v>17</v>
      </c>
      <c r="M3">
        <f>100-Table3[[#This Row],[P Lost]]</f>
        <v>83</v>
      </c>
    </row>
    <row r="4" spans="1:14" x14ac:dyDescent="0.2">
      <c r="A4">
        <v>3</v>
      </c>
      <c r="B4" t="s">
        <v>107</v>
      </c>
      <c r="C4" t="s">
        <v>136</v>
      </c>
      <c r="D4">
        <v>0</v>
      </c>
      <c r="E4">
        <v>0</v>
      </c>
      <c r="F4">
        <v>2</v>
      </c>
      <c r="G4">
        <v>11</v>
      </c>
      <c r="H4">
        <v>0</v>
      </c>
      <c r="I4">
        <v>1</v>
      </c>
      <c r="J4">
        <v>6</v>
      </c>
      <c r="K4">
        <f>SUM(Table3[[#This Row],[Outrun]:[Fetch]])</f>
        <v>2</v>
      </c>
      <c r="L4">
        <f>SUM(Table3[[#This Row],[Outrun]:[Single]])</f>
        <v>20</v>
      </c>
      <c r="M4">
        <f>100-Table3[[#This Row],[P Lost]]</f>
        <v>80</v>
      </c>
    </row>
    <row r="5" spans="1:14" x14ac:dyDescent="0.2">
      <c r="A5">
        <v>4</v>
      </c>
      <c r="B5" t="s">
        <v>129</v>
      </c>
      <c r="C5" t="s">
        <v>150</v>
      </c>
      <c r="D5">
        <v>1</v>
      </c>
      <c r="E5">
        <v>1</v>
      </c>
      <c r="F5">
        <v>3</v>
      </c>
      <c r="G5">
        <v>13</v>
      </c>
      <c r="H5">
        <v>0</v>
      </c>
      <c r="I5">
        <v>3</v>
      </c>
      <c r="J5">
        <v>1</v>
      </c>
      <c r="K5">
        <f>SUM(Table3[[#This Row],[Outrun]:[Fetch]])</f>
        <v>5</v>
      </c>
      <c r="L5">
        <f>SUM(Table3[[#This Row],[Outrun]:[Single]])</f>
        <v>22</v>
      </c>
      <c r="M5">
        <f>100-Table3[[#This Row],[P Lost]]</f>
        <v>78</v>
      </c>
    </row>
    <row r="6" spans="1:14" x14ac:dyDescent="0.2">
      <c r="A6">
        <v>5</v>
      </c>
      <c r="B6" t="s">
        <v>86</v>
      </c>
      <c r="C6" t="s">
        <v>148</v>
      </c>
      <c r="D6">
        <v>0</v>
      </c>
      <c r="E6">
        <v>0</v>
      </c>
      <c r="F6">
        <v>2</v>
      </c>
      <c r="G6">
        <v>9</v>
      </c>
      <c r="H6">
        <v>0</v>
      </c>
      <c r="I6">
        <v>8</v>
      </c>
      <c r="J6">
        <v>4</v>
      </c>
      <c r="K6">
        <f>SUM(Table3[[#This Row],[Outrun]:[Fetch]])</f>
        <v>2</v>
      </c>
      <c r="L6">
        <f>SUM(Table3[[#This Row],[Outrun]:[Single]])</f>
        <v>23</v>
      </c>
      <c r="M6">
        <f>100-Table3[[#This Row],[P Lost]]</f>
        <v>77</v>
      </c>
    </row>
    <row r="7" spans="1:14" x14ac:dyDescent="0.2">
      <c r="A7">
        <v>6</v>
      </c>
      <c r="B7" t="s">
        <v>116</v>
      </c>
      <c r="C7" t="s">
        <v>147</v>
      </c>
      <c r="D7">
        <v>1</v>
      </c>
      <c r="E7">
        <v>1</v>
      </c>
      <c r="F7">
        <v>2</v>
      </c>
      <c r="G7">
        <v>14</v>
      </c>
      <c r="H7">
        <v>0</v>
      </c>
      <c r="I7">
        <v>3</v>
      </c>
      <c r="J7">
        <v>2</v>
      </c>
      <c r="K7">
        <f>SUM(Table3[[#This Row],[Outrun]:[Fetch]])</f>
        <v>4</v>
      </c>
      <c r="L7">
        <f>SUM(Table3[[#This Row],[Outrun]:[Single]])</f>
        <v>23</v>
      </c>
      <c r="M7">
        <f>100-Table3[[#This Row],[P Lost]]</f>
        <v>77</v>
      </c>
    </row>
    <row r="8" spans="1:14" x14ac:dyDescent="0.2">
      <c r="A8">
        <v>7</v>
      </c>
      <c r="B8" t="s">
        <v>137</v>
      </c>
      <c r="C8" t="s">
        <v>165</v>
      </c>
      <c r="D8">
        <v>0</v>
      </c>
      <c r="E8">
        <v>0</v>
      </c>
      <c r="F8">
        <v>5</v>
      </c>
      <c r="G8">
        <v>15</v>
      </c>
      <c r="H8">
        <v>0</v>
      </c>
      <c r="I8">
        <v>1</v>
      </c>
      <c r="J8">
        <v>2</v>
      </c>
      <c r="K8">
        <f>SUM(Table3[[#This Row],[Outrun]:[Fetch]])</f>
        <v>5</v>
      </c>
      <c r="L8">
        <f>SUM(Table3[[#This Row],[Outrun]:[Single]])</f>
        <v>23</v>
      </c>
      <c r="M8">
        <f>100-Table3[[#This Row],[P Lost]]</f>
        <v>77</v>
      </c>
    </row>
    <row r="9" spans="1:14" x14ac:dyDescent="0.2">
      <c r="A9">
        <v>8</v>
      </c>
      <c r="B9" t="s">
        <v>92</v>
      </c>
      <c r="C9" t="s">
        <v>93</v>
      </c>
      <c r="D9">
        <v>0</v>
      </c>
      <c r="E9">
        <v>0</v>
      </c>
      <c r="F9">
        <v>8</v>
      </c>
      <c r="G9">
        <v>4</v>
      </c>
      <c r="H9">
        <v>0</v>
      </c>
      <c r="I9">
        <v>3</v>
      </c>
      <c r="J9">
        <v>10</v>
      </c>
      <c r="K9">
        <f>SUM(Table3[[#This Row],[Outrun]:[Fetch]])</f>
        <v>8</v>
      </c>
      <c r="L9">
        <f>SUM(Table3[[#This Row],[Outrun]:[Single]])</f>
        <v>25</v>
      </c>
      <c r="M9">
        <f>100-Table3[[#This Row],[P Lost]]</f>
        <v>75</v>
      </c>
    </row>
    <row r="10" spans="1:14" x14ac:dyDescent="0.2">
      <c r="A10">
        <v>9</v>
      </c>
      <c r="B10" t="s">
        <v>109</v>
      </c>
      <c r="C10" t="s">
        <v>110</v>
      </c>
      <c r="D10">
        <v>0</v>
      </c>
      <c r="E10">
        <v>0</v>
      </c>
      <c r="F10">
        <v>4</v>
      </c>
      <c r="G10">
        <v>12</v>
      </c>
      <c r="H10">
        <v>0</v>
      </c>
      <c r="I10">
        <v>8</v>
      </c>
      <c r="J10">
        <v>2</v>
      </c>
      <c r="K10">
        <f>SUM(Table3[[#This Row],[Outrun]:[Fetch]])</f>
        <v>4</v>
      </c>
      <c r="L10">
        <f>SUM(Table3[[#This Row],[Outrun]:[Single]])</f>
        <v>26</v>
      </c>
      <c r="M10">
        <f>100-Table3[[#This Row],[P Lost]]</f>
        <v>74</v>
      </c>
    </row>
    <row r="11" spans="1:14" x14ac:dyDescent="0.2">
      <c r="A11">
        <v>10</v>
      </c>
      <c r="B11" t="s">
        <v>125</v>
      </c>
      <c r="C11" t="s">
        <v>126</v>
      </c>
      <c r="D11">
        <v>1</v>
      </c>
      <c r="E11">
        <v>0</v>
      </c>
      <c r="F11">
        <v>10</v>
      </c>
      <c r="G11">
        <v>13</v>
      </c>
      <c r="H11">
        <v>0</v>
      </c>
      <c r="I11">
        <v>0</v>
      </c>
      <c r="J11">
        <v>2</v>
      </c>
      <c r="K11">
        <f>SUM(Table3[[#This Row],[Outrun]:[Fetch]])</f>
        <v>11</v>
      </c>
      <c r="L11">
        <f>SUM(Table3[[#This Row],[Outrun]:[Single]])</f>
        <v>26</v>
      </c>
      <c r="M11">
        <f>100-Table3[[#This Row],[P Lost]]</f>
        <v>74</v>
      </c>
    </row>
    <row r="12" spans="1:14" x14ac:dyDescent="0.2">
      <c r="A12">
        <v>11</v>
      </c>
      <c r="B12" t="s">
        <v>86</v>
      </c>
      <c r="C12" t="s">
        <v>87</v>
      </c>
      <c r="D12">
        <v>2</v>
      </c>
      <c r="E12">
        <v>1</v>
      </c>
      <c r="F12">
        <v>2</v>
      </c>
      <c r="G12">
        <v>11</v>
      </c>
      <c r="H12">
        <v>0</v>
      </c>
      <c r="I12">
        <v>2</v>
      </c>
      <c r="J12">
        <v>10</v>
      </c>
      <c r="K12">
        <f>SUM(Table3[[#This Row],[Outrun]:[Fetch]])</f>
        <v>5</v>
      </c>
      <c r="L12">
        <f>SUM(Table3[[#This Row],[Outrun]:[Single]])</f>
        <v>28</v>
      </c>
      <c r="M12">
        <f>100-Table3[[#This Row],[P Lost]]</f>
        <v>72</v>
      </c>
    </row>
    <row r="13" spans="1:14" x14ac:dyDescent="0.2">
      <c r="A13">
        <v>12</v>
      </c>
      <c r="B13" t="s">
        <v>116</v>
      </c>
      <c r="C13" t="s">
        <v>117</v>
      </c>
      <c r="D13">
        <v>3</v>
      </c>
      <c r="E13">
        <v>2</v>
      </c>
      <c r="F13">
        <v>2</v>
      </c>
      <c r="G13">
        <v>14</v>
      </c>
      <c r="H13">
        <v>0</v>
      </c>
      <c r="I13">
        <v>1</v>
      </c>
      <c r="J13">
        <v>6</v>
      </c>
      <c r="K13">
        <f>SUM(Table3[[#This Row],[Outrun]:[Fetch]])</f>
        <v>7</v>
      </c>
      <c r="L13">
        <f>SUM(Table3[[#This Row],[Outrun]:[Single]])</f>
        <v>28</v>
      </c>
      <c r="M13">
        <f>100-Table3[[#This Row],[P Lost]]</f>
        <v>72</v>
      </c>
    </row>
    <row r="14" spans="1:14" x14ac:dyDescent="0.2">
      <c r="A14">
        <v>13</v>
      </c>
      <c r="B14" t="s">
        <v>95</v>
      </c>
      <c r="C14" t="s">
        <v>96</v>
      </c>
      <c r="D14">
        <v>1</v>
      </c>
      <c r="E14">
        <v>2</v>
      </c>
      <c r="F14">
        <v>5</v>
      </c>
      <c r="G14">
        <v>17</v>
      </c>
      <c r="H14">
        <v>0</v>
      </c>
      <c r="I14">
        <v>2</v>
      </c>
      <c r="J14">
        <v>2</v>
      </c>
      <c r="K14">
        <f>SUM(Table3[[#This Row],[Outrun]:[Fetch]])</f>
        <v>8</v>
      </c>
      <c r="L14">
        <f>SUM(Table3[[#This Row],[Outrun]:[Single]])</f>
        <v>29</v>
      </c>
      <c r="M14">
        <f>100-Table3[[#This Row],[P Lost]]</f>
        <v>71</v>
      </c>
    </row>
    <row r="15" spans="1:14" x14ac:dyDescent="0.2">
      <c r="A15">
        <v>14</v>
      </c>
      <c r="B15" t="s">
        <v>154</v>
      </c>
      <c r="C15" t="s">
        <v>135</v>
      </c>
      <c r="D15">
        <v>2</v>
      </c>
      <c r="E15">
        <v>1</v>
      </c>
      <c r="F15">
        <v>0</v>
      </c>
      <c r="G15">
        <v>16</v>
      </c>
      <c r="H15">
        <v>0</v>
      </c>
      <c r="I15">
        <v>4</v>
      </c>
      <c r="J15">
        <v>8</v>
      </c>
      <c r="K15">
        <f>SUM(Table3[[#This Row],[Outrun]:[Fetch]])</f>
        <v>3</v>
      </c>
      <c r="L15">
        <f>SUM(Table3[[#This Row],[Outrun]:[Single]])</f>
        <v>31</v>
      </c>
      <c r="M15">
        <f>100-Table3[[#This Row],[P Lost]]</f>
        <v>69</v>
      </c>
    </row>
    <row r="16" spans="1:14" x14ac:dyDescent="0.2">
      <c r="A16">
        <v>15</v>
      </c>
      <c r="B16" t="s">
        <v>92</v>
      </c>
      <c r="C16" t="s">
        <v>106</v>
      </c>
      <c r="D16">
        <v>1</v>
      </c>
      <c r="E16">
        <v>0</v>
      </c>
      <c r="F16">
        <v>3</v>
      </c>
      <c r="G16">
        <v>9</v>
      </c>
      <c r="H16">
        <v>0</v>
      </c>
      <c r="I16">
        <v>8</v>
      </c>
      <c r="J16">
        <v>10</v>
      </c>
      <c r="K16">
        <f>SUM(Table3[[#This Row],[Outrun]:[Fetch]])</f>
        <v>4</v>
      </c>
      <c r="L16">
        <f>SUM(Table3[[#This Row],[Outrun]:[Single]])</f>
        <v>31</v>
      </c>
      <c r="M16">
        <f>100-Table3[[#This Row],[P Lost]]</f>
        <v>69</v>
      </c>
    </row>
    <row r="17" spans="1:13" x14ac:dyDescent="0.2">
      <c r="A17">
        <v>16</v>
      </c>
      <c r="B17" t="s">
        <v>104</v>
      </c>
      <c r="C17" t="s">
        <v>105</v>
      </c>
      <c r="D17">
        <v>2</v>
      </c>
      <c r="E17">
        <v>1</v>
      </c>
      <c r="F17">
        <v>4</v>
      </c>
      <c r="G17">
        <v>14</v>
      </c>
      <c r="H17">
        <v>0</v>
      </c>
      <c r="I17">
        <v>0</v>
      </c>
      <c r="J17">
        <v>10</v>
      </c>
      <c r="K17">
        <f>SUM(Table3[[#This Row],[Outrun]:[Fetch]])</f>
        <v>7</v>
      </c>
      <c r="L17">
        <f>SUM(Table3[[#This Row],[Outrun]:[Single]])</f>
        <v>31</v>
      </c>
      <c r="M17">
        <f>100-Table3[[#This Row],[P Lost]]</f>
        <v>69</v>
      </c>
    </row>
    <row r="18" spans="1:13" x14ac:dyDescent="0.2">
      <c r="A18">
        <v>17</v>
      </c>
      <c r="B18" t="s">
        <v>100</v>
      </c>
      <c r="C18" t="s">
        <v>162</v>
      </c>
      <c r="D18">
        <v>1</v>
      </c>
      <c r="E18">
        <v>0</v>
      </c>
      <c r="F18">
        <v>12</v>
      </c>
      <c r="G18">
        <v>12</v>
      </c>
      <c r="H18">
        <v>0</v>
      </c>
      <c r="I18">
        <v>4</v>
      </c>
      <c r="J18">
        <v>2</v>
      </c>
      <c r="K18">
        <f>SUM(Table3[[#This Row],[Outrun]:[Fetch]])</f>
        <v>13</v>
      </c>
      <c r="L18">
        <f>SUM(Table3[[#This Row],[Outrun]:[Single]])</f>
        <v>31</v>
      </c>
      <c r="M18">
        <f>100-Table3[[#This Row],[P Lost]]</f>
        <v>69</v>
      </c>
    </row>
    <row r="19" spans="1:13" x14ac:dyDescent="0.2">
      <c r="A19">
        <v>18</v>
      </c>
      <c r="B19" t="s">
        <v>107</v>
      </c>
      <c r="C19" t="s">
        <v>108</v>
      </c>
      <c r="D19">
        <v>0</v>
      </c>
      <c r="E19">
        <v>0</v>
      </c>
      <c r="F19">
        <v>9</v>
      </c>
      <c r="G19">
        <v>8</v>
      </c>
      <c r="H19">
        <v>0</v>
      </c>
      <c r="I19">
        <v>7</v>
      </c>
      <c r="J19">
        <v>10</v>
      </c>
      <c r="K19">
        <f>SUM(Table3[[#This Row],[Outrun]:[Fetch]])</f>
        <v>9</v>
      </c>
      <c r="L19">
        <f>SUM(Table3[[#This Row],[Outrun]:[Single]])</f>
        <v>34</v>
      </c>
      <c r="M19">
        <f>100-Table3[[#This Row],[P Lost]]</f>
        <v>66</v>
      </c>
    </row>
    <row r="20" spans="1:13" x14ac:dyDescent="0.2">
      <c r="A20">
        <v>19</v>
      </c>
      <c r="B20" t="s">
        <v>102</v>
      </c>
      <c r="C20" t="s">
        <v>103</v>
      </c>
      <c r="D20">
        <v>0</v>
      </c>
      <c r="E20">
        <v>0</v>
      </c>
      <c r="F20">
        <v>4</v>
      </c>
      <c r="G20">
        <v>12</v>
      </c>
      <c r="H20">
        <v>0</v>
      </c>
      <c r="I20">
        <v>9</v>
      </c>
      <c r="J20">
        <v>10</v>
      </c>
      <c r="K20">
        <f>SUM(Table3[[#This Row],[Outrun]:[Fetch]])</f>
        <v>4</v>
      </c>
      <c r="L20">
        <f>SUM(Table3[[#This Row],[Outrun]:[Single]])</f>
        <v>35</v>
      </c>
      <c r="M20">
        <f>100-Table3[[#This Row],[P Lost]]</f>
        <v>65</v>
      </c>
    </row>
    <row r="21" spans="1:13" x14ac:dyDescent="0.2">
      <c r="A21">
        <v>20</v>
      </c>
      <c r="B21" t="s">
        <v>111</v>
      </c>
      <c r="C21" t="s">
        <v>171</v>
      </c>
      <c r="D21">
        <v>1</v>
      </c>
      <c r="E21">
        <v>1</v>
      </c>
      <c r="F21">
        <v>3</v>
      </c>
      <c r="G21">
        <v>11</v>
      </c>
      <c r="H21">
        <v>0</v>
      </c>
      <c r="I21">
        <v>9</v>
      </c>
      <c r="J21">
        <v>10</v>
      </c>
      <c r="K21">
        <f>SUM(Table3[[#This Row],[Outrun]:[Fetch]])</f>
        <v>5</v>
      </c>
      <c r="L21">
        <f>SUM(Table3[[#This Row],[Outrun]:[Single]])</f>
        <v>35</v>
      </c>
      <c r="M21">
        <f>100-Table3[[#This Row],[P Lost]]</f>
        <v>65</v>
      </c>
    </row>
    <row r="22" spans="1:13" x14ac:dyDescent="0.2">
      <c r="A22">
        <v>21</v>
      </c>
      <c r="B22" t="s">
        <v>131</v>
      </c>
      <c r="C22" t="s">
        <v>132</v>
      </c>
      <c r="D22">
        <v>0</v>
      </c>
      <c r="E22">
        <v>0</v>
      </c>
      <c r="F22">
        <v>5</v>
      </c>
      <c r="G22">
        <v>18</v>
      </c>
      <c r="H22">
        <v>0</v>
      </c>
      <c r="I22">
        <v>4</v>
      </c>
      <c r="J22">
        <v>10</v>
      </c>
      <c r="K22">
        <f>SUM(Table3[[#This Row],[Outrun]:[Fetch]])</f>
        <v>5</v>
      </c>
      <c r="L22">
        <f>SUM(Table3[[#This Row],[Outrun]:[Single]])</f>
        <v>37</v>
      </c>
      <c r="M22">
        <f>100-Table3[[#This Row],[P Lost]]</f>
        <v>63</v>
      </c>
    </row>
    <row r="23" spans="1:13" x14ac:dyDescent="0.2">
      <c r="A23">
        <v>22</v>
      </c>
      <c r="B23" t="s">
        <v>151</v>
      </c>
      <c r="C23" t="s">
        <v>152</v>
      </c>
      <c r="D23">
        <v>5</v>
      </c>
      <c r="E23">
        <v>2</v>
      </c>
      <c r="F23">
        <v>4</v>
      </c>
      <c r="G23">
        <v>15</v>
      </c>
      <c r="H23">
        <v>0</v>
      </c>
      <c r="I23">
        <v>1</v>
      </c>
      <c r="J23">
        <v>10</v>
      </c>
      <c r="K23">
        <f>SUM(Table3[[#This Row],[Outrun]:[Fetch]])</f>
        <v>11</v>
      </c>
      <c r="L23">
        <f>SUM(Table3[[#This Row],[Outrun]:[Single]])</f>
        <v>37</v>
      </c>
      <c r="M23">
        <f>100-Table3[[#This Row],[P Lost]]</f>
        <v>63</v>
      </c>
    </row>
    <row r="24" spans="1:13" x14ac:dyDescent="0.2">
      <c r="A24">
        <v>23</v>
      </c>
      <c r="B24" t="s">
        <v>123</v>
      </c>
      <c r="C24" t="s">
        <v>145</v>
      </c>
      <c r="D24">
        <v>8</v>
      </c>
      <c r="E24">
        <v>2</v>
      </c>
      <c r="F24">
        <v>3</v>
      </c>
      <c r="G24">
        <v>21</v>
      </c>
      <c r="H24">
        <v>0</v>
      </c>
      <c r="I24">
        <v>2</v>
      </c>
      <c r="J24">
        <v>2</v>
      </c>
      <c r="K24">
        <f>SUM(Table3[[#This Row],[Outrun]:[Fetch]])</f>
        <v>13</v>
      </c>
      <c r="L24">
        <f>SUM(Table3[[#This Row],[Outrun]:[Single]])</f>
        <v>38</v>
      </c>
      <c r="M24">
        <f>100-Table3[[#This Row],[P Lost]]</f>
        <v>62</v>
      </c>
    </row>
    <row r="25" spans="1:13" x14ac:dyDescent="0.2">
      <c r="A25">
        <v>24</v>
      </c>
      <c r="B25" t="s">
        <v>131</v>
      </c>
      <c r="C25" t="s">
        <v>146</v>
      </c>
      <c r="D25">
        <v>0</v>
      </c>
      <c r="E25">
        <v>0</v>
      </c>
      <c r="F25">
        <v>3</v>
      </c>
      <c r="G25">
        <v>17</v>
      </c>
      <c r="H25">
        <v>0</v>
      </c>
      <c r="I25">
        <v>9</v>
      </c>
      <c r="J25">
        <v>10</v>
      </c>
      <c r="K25">
        <f>SUM(Table3[[#This Row],[Outrun]:[Fetch]])</f>
        <v>3</v>
      </c>
      <c r="L25">
        <f>SUM(Table3[[#This Row],[Outrun]:[Single]])</f>
        <v>39</v>
      </c>
      <c r="M25">
        <f>100-Table3[[#This Row],[P Lost]]</f>
        <v>61</v>
      </c>
    </row>
    <row r="26" spans="1:13" x14ac:dyDescent="0.2">
      <c r="A26">
        <v>25</v>
      </c>
      <c r="B26" t="s">
        <v>119</v>
      </c>
      <c r="C26" t="s">
        <v>120</v>
      </c>
      <c r="D26">
        <v>3</v>
      </c>
      <c r="E26">
        <v>2</v>
      </c>
      <c r="F26">
        <v>5</v>
      </c>
      <c r="G26">
        <v>13</v>
      </c>
      <c r="H26">
        <v>0</v>
      </c>
      <c r="I26">
        <v>6</v>
      </c>
      <c r="J26">
        <v>10</v>
      </c>
      <c r="K26">
        <f>SUM(Table3[[#This Row],[Outrun]:[Fetch]])</f>
        <v>10</v>
      </c>
      <c r="L26">
        <f>SUM(Table3[[#This Row],[Outrun]:[Single]])</f>
        <v>39</v>
      </c>
      <c r="M26">
        <f>100-Table3[[#This Row],[P Lost]]</f>
        <v>61</v>
      </c>
    </row>
    <row r="27" spans="1:13" x14ac:dyDescent="0.2">
      <c r="A27">
        <v>26</v>
      </c>
      <c r="B27" t="s">
        <v>139</v>
      </c>
      <c r="C27" t="s">
        <v>153</v>
      </c>
      <c r="D27">
        <v>2</v>
      </c>
      <c r="E27">
        <v>2</v>
      </c>
      <c r="F27">
        <v>8</v>
      </c>
      <c r="G27">
        <v>13</v>
      </c>
      <c r="H27">
        <v>0</v>
      </c>
      <c r="I27">
        <v>4</v>
      </c>
      <c r="J27">
        <v>10</v>
      </c>
      <c r="K27">
        <f>SUM(Table3[[#This Row],[Outrun]:[Fetch]])</f>
        <v>12</v>
      </c>
      <c r="L27">
        <f>SUM(Table3[[#This Row],[Outrun]:[Single]])</f>
        <v>39</v>
      </c>
      <c r="M27">
        <f>100-Table3[[#This Row],[P Lost]]</f>
        <v>61</v>
      </c>
    </row>
    <row r="28" spans="1:13" x14ac:dyDescent="0.2">
      <c r="A28">
        <v>27</v>
      </c>
      <c r="B28" t="s">
        <v>100</v>
      </c>
      <c r="C28" t="s">
        <v>24</v>
      </c>
      <c r="D28">
        <v>4</v>
      </c>
      <c r="E28">
        <v>5</v>
      </c>
      <c r="F28">
        <v>5</v>
      </c>
      <c r="G28">
        <v>6</v>
      </c>
      <c r="H28">
        <v>0</v>
      </c>
      <c r="I28">
        <v>9</v>
      </c>
      <c r="J28">
        <v>10</v>
      </c>
      <c r="K28">
        <f>SUM(Table3[[#This Row],[Outrun]:[Fetch]])</f>
        <v>14</v>
      </c>
      <c r="L28">
        <f>SUM(Table3[[#This Row],[Outrun]:[Single]])</f>
        <v>39</v>
      </c>
      <c r="M28">
        <f>100-Table3[[#This Row],[P Lost]]</f>
        <v>61</v>
      </c>
    </row>
    <row r="29" spans="1:13" x14ac:dyDescent="0.2">
      <c r="A29">
        <v>28</v>
      </c>
      <c r="B29" t="s">
        <v>97</v>
      </c>
      <c r="C29" t="s">
        <v>24</v>
      </c>
      <c r="D29">
        <v>5</v>
      </c>
      <c r="E29">
        <v>0</v>
      </c>
      <c r="F29">
        <v>12</v>
      </c>
      <c r="G29">
        <v>11</v>
      </c>
      <c r="H29">
        <v>0</v>
      </c>
      <c r="I29">
        <v>2</v>
      </c>
      <c r="J29">
        <v>10</v>
      </c>
      <c r="K29">
        <f>SUM(Table3[[#This Row],[Outrun]:[Fetch]])</f>
        <v>17</v>
      </c>
      <c r="L29">
        <f>SUM(Table3[[#This Row],[Outrun]:[Single]])</f>
        <v>40</v>
      </c>
      <c r="M29">
        <f>100-Table3[[#This Row],[P Lost]]</f>
        <v>60</v>
      </c>
    </row>
    <row r="30" spans="1:13" x14ac:dyDescent="0.2">
      <c r="A30">
        <v>29</v>
      </c>
      <c r="B30" t="s">
        <v>127</v>
      </c>
      <c r="C30" t="s">
        <v>128</v>
      </c>
      <c r="D30">
        <v>3</v>
      </c>
      <c r="E30">
        <v>4</v>
      </c>
      <c r="F30">
        <v>11</v>
      </c>
      <c r="G30">
        <v>19</v>
      </c>
      <c r="H30">
        <v>0</v>
      </c>
      <c r="I30">
        <v>4</v>
      </c>
      <c r="J30">
        <v>1</v>
      </c>
      <c r="K30">
        <f>SUM(Table3[[#This Row],[Outrun]:[Fetch]])</f>
        <v>18</v>
      </c>
      <c r="L30">
        <f>SUM(Table3[[#This Row],[Outrun]:[Single]])</f>
        <v>42</v>
      </c>
      <c r="M30">
        <f>100-Table3[[#This Row],[P Lost]]</f>
        <v>58</v>
      </c>
    </row>
    <row r="31" spans="1:13" x14ac:dyDescent="0.2">
      <c r="A31">
        <v>30</v>
      </c>
      <c r="B31" t="s">
        <v>141</v>
      </c>
      <c r="C31" t="s">
        <v>142</v>
      </c>
      <c r="D31">
        <v>19</v>
      </c>
      <c r="E31">
        <v>1</v>
      </c>
      <c r="F31">
        <v>1</v>
      </c>
      <c r="G31">
        <v>11</v>
      </c>
      <c r="H31">
        <v>0</v>
      </c>
      <c r="I31">
        <v>1</v>
      </c>
      <c r="J31">
        <v>10</v>
      </c>
      <c r="K31">
        <f>SUM(Table3[[#This Row],[Outrun]:[Fetch]])</f>
        <v>21</v>
      </c>
      <c r="L31">
        <f>SUM(Table3[[#This Row],[Outrun]:[Single]])</f>
        <v>43</v>
      </c>
      <c r="M31">
        <f>100-Table3[[#This Row],[P Lost]]</f>
        <v>57</v>
      </c>
    </row>
    <row r="32" spans="1:13" x14ac:dyDescent="0.2">
      <c r="A32">
        <v>31</v>
      </c>
      <c r="B32" t="s">
        <v>149</v>
      </c>
      <c r="C32" t="s">
        <v>72</v>
      </c>
      <c r="D32">
        <v>2</v>
      </c>
      <c r="E32">
        <v>2</v>
      </c>
      <c r="F32">
        <v>2</v>
      </c>
      <c r="G32">
        <v>26</v>
      </c>
      <c r="H32">
        <v>0</v>
      </c>
      <c r="I32">
        <v>10</v>
      </c>
      <c r="J32">
        <v>10</v>
      </c>
      <c r="K32">
        <f>SUM(Table3[[#This Row],[Outrun]:[Fetch]])</f>
        <v>6</v>
      </c>
      <c r="L32">
        <f>SUM(Table3[[#This Row],[Outrun]:[Single]])</f>
        <v>52</v>
      </c>
      <c r="M32">
        <f>100-Table3[[#This Row],[P Lost]]</f>
        <v>48</v>
      </c>
    </row>
    <row r="33" spans="1:14" x14ac:dyDescent="0.2">
      <c r="A33">
        <v>32</v>
      </c>
      <c r="B33" t="s">
        <v>113</v>
      </c>
      <c r="C33" t="s">
        <v>114</v>
      </c>
      <c r="D33">
        <v>1</v>
      </c>
      <c r="E33">
        <v>3</v>
      </c>
      <c r="F33">
        <v>10</v>
      </c>
      <c r="G33">
        <v>20</v>
      </c>
      <c r="H33">
        <v>0</v>
      </c>
      <c r="I33">
        <v>10</v>
      </c>
      <c r="J33">
        <v>10</v>
      </c>
      <c r="K33">
        <f>SUM(Table3[[#This Row],[Outrun]:[Fetch]])</f>
        <v>14</v>
      </c>
      <c r="L33">
        <f>SUM(Table3[[#This Row],[Outrun]:[Single]])</f>
        <v>54</v>
      </c>
      <c r="M33">
        <f>100-Table3[[#This Row],[P Lost]]</f>
        <v>46</v>
      </c>
    </row>
    <row r="34" spans="1:14" x14ac:dyDescent="0.2">
      <c r="A34">
        <v>33</v>
      </c>
      <c r="B34" t="s">
        <v>104</v>
      </c>
      <c r="C34" t="s">
        <v>121</v>
      </c>
      <c r="D34">
        <v>3</v>
      </c>
      <c r="E34">
        <v>8</v>
      </c>
      <c r="F34">
        <v>17</v>
      </c>
      <c r="G34">
        <v>20</v>
      </c>
      <c r="H34">
        <v>0</v>
      </c>
      <c r="I34">
        <v>10</v>
      </c>
      <c r="J34">
        <v>10</v>
      </c>
      <c r="K34">
        <f>SUM(Table3[[#This Row],[Outrun]:[Fetch]])</f>
        <v>28</v>
      </c>
      <c r="L34">
        <f>SUM(Table3[[#This Row],[Outrun]:[Single]])</f>
        <v>68</v>
      </c>
      <c r="M34">
        <f>100-Table3[[#This Row],[P Lost]]</f>
        <v>32</v>
      </c>
    </row>
    <row r="35" spans="1:14" x14ac:dyDescent="0.2">
      <c r="A35">
        <v>34</v>
      </c>
      <c r="B35" t="s">
        <v>109</v>
      </c>
      <c r="C35" t="s">
        <v>135</v>
      </c>
      <c r="D35">
        <v>0</v>
      </c>
      <c r="E35">
        <v>1</v>
      </c>
      <c r="F35">
        <v>3</v>
      </c>
      <c r="G35">
        <v>4</v>
      </c>
      <c r="H35">
        <v>92</v>
      </c>
      <c r="K35">
        <f>SUM(Table3[[#This Row],[Outrun]:[Fetch]])</f>
        <v>4</v>
      </c>
      <c r="L35">
        <f>SUM(Table3[[#This Row],[Outrun]:[Single]])</f>
        <v>100</v>
      </c>
      <c r="M35">
        <f>100-Table3[[#This Row],[P Lost]]</f>
        <v>0</v>
      </c>
      <c r="N35" t="s">
        <v>99</v>
      </c>
    </row>
    <row r="36" spans="1:14" x14ac:dyDescent="0.2">
      <c r="A36">
        <v>35</v>
      </c>
      <c r="B36" t="s">
        <v>137</v>
      </c>
      <c r="C36" t="s">
        <v>138</v>
      </c>
      <c r="D36">
        <v>0</v>
      </c>
      <c r="E36">
        <v>0</v>
      </c>
      <c r="F36">
        <v>6</v>
      </c>
      <c r="G36">
        <v>13</v>
      </c>
      <c r="H36">
        <v>81</v>
      </c>
      <c r="K36">
        <f>SUM(Table3[[#This Row],[Outrun]:[Fetch]])</f>
        <v>6</v>
      </c>
      <c r="L36">
        <f>SUM(Table3[[#This Row],[Outrun]:[Single]])</f>
        <v>100</v>
      </c>
      <c r="M36">
        <f>100-Table3[[#This Row],[P Lost]]</f>
        <v>0</v>
      </c>
    </row>
    <row r="37" spans="1:14" x14ac:dyDescent="0.2">
      <c r="A37">
        <v>36</v>
      </c>
      <c r="B37" t="s">
        <v>133</v>
      </c>
      <c r="C37" t="s">
        <v>134</v>
      </c>
      <c r="D37">
        <v>0</v>
      </c>
      <c r="E37">
        <v>0</v>
      </c>
      <c r="F37">
        <v>7</v>
      </c>
      <c r="G37">
        <v>93</v>
      </c>
      <c r="K37">
        <f>SUM(Table3[[#This Row],[Outrun]:[Fetch]])</f>
        <v>7</v>
      </c>
      <c r="L37">
        <f>SUM(Table3[[#This Row],[Outrun]:[Single]])</f>
        <v>100</v>
      </c>
      <c r="M37">
        <f>100-Table3[[#This Row],[P Lost]]</f>
        <v>0</v>
      </c>
      <c r="N37" t="s">
        <v>99</v>
      </c>
    </row>
    <row r="38" spans="1:14" x14ac:dyDescent="0.2">
      <c r="A38">
        <v>37</v>
      </c>
      <c r="B38" t="s">
        <v>102</v>
      </c>
      <c r="C38" t="s">
        <v>122</v>
      </c>
      <c r="D38">
        <v>2</v>
      </c>
      <c r="E38">
        <v>2</v>
      </c>
      <c r="F38">
        <v>5</v>
      </c>
      <c r="G38">
        <v>27</v>
      </c>
      <c r="H38">
        <v>0</v>
      </c>
      <c r="I38">
        <v>6</v>
      </c>
      <c r="J38">
        <v>58</v>
      </c>
      <c r="K38">
        <f>SUM(Table3[[#This Row],[Outrun]:[Fetch]])</f>
        <v>9</v>
      </c>
      <c r="L38">
        <f>SUM(Table3[[#This Row],[Outrun]:[Single]])</f>
        <v>100</v>
      </c>
      <c r="M38">
        <f>100-Table3[[#This Row],[P Lost]]</f>
        <v>0</v>
      </c>
      <c r="N38" t="s">
        <v>101</v>
      </c>
    </row>
    <row r="39" spans="1:14" x14ac:dyDescent="0.2">
      <c r="A39">
        <v>38</v>
      </c>
      <c r="B39" t="s">
        <v>119</v>
      </c>
      <c r="C39" t="s">
        <v>163</v>
      </c>
      <c r="D39">
        <v>1</v>
      </c>
      <c r="E39">
        <v>2</v>
      </c>
      <c r="F39">
        <v>9</v>
      </c>
      <c r="G39">
        <v>88</v>
      </c>
      <c r="K39">
        <f>SUM(Table3[[#This Row],[Outrun]:[Fetch]])</f>
        <v>12</v>
      </c>
      <c r="L39">
        <f>SUM(Table3[[#This Row],[Outrun]:[Single]])</f>
        <v>100</v>
      </c>
      <c r="M39">
        <f>100-Table3[[#This Row],[P Lost]]</f>
        <v>0</v>
      </c>
    </row>
    <row r="40" spans="1:14" x14ac:dyDescent="0.2">
      <c r="A40">
        <v>39</v>
      </c>
      <c r="B40" t="s">
        <v>141</v>
      </c>
      <c r="C40" t="s">
        <v>164</v>
      </c>
      <c r="D40">
        <v>0</v>
      </c>
      <c r="E40">
        <v>0</v>
      </c>
      <c r="F40">
        <v>13</v>
      </c>
      <c r="G40">
        <v>18</v>
      </c>
      <c r="H40">
        <v>0</v>
      </c>
      <c r="I40">
        <v>69</v>
      </c>
      <c r="K40">
        <f>SUM(Table3[[#This Row],[Outrun]:[Fetch]])</f>
        <v>13</v>
      </c>
      <c r="L40">
        <f>SUM(Table3[[#This Row],[Outrun]:[Single]])</f>
        <v>100</v>
      </c>
      <c r="M40">
        <f>100-Table3[[#This Row],[P Lost]]</f>
        <v>0</v>
      </c>
      <c r="N40" t="s">
        <v>101</v>
      </c>
    </row>
    <row r="41" spans="1:14" x14ac:dyDescent="0.2">
      <c r="A41">
        <v>40</v>
      </c>
      <c r="B41" t="s">
        <v>169</v>
      </c>
      <c r="C41" t="s">
        <v>170</v>
      </c>
      <c r="D41">
        <v>1</v>
      </c>
      <c r="E41">
        <v>1</v>
      </c>
      <c r="F41">
        <v>11</v>
      </c>
      <c r="G41">
        <v>87</v>
      </c>
      <c r="K41" s="10">
        <f>SUM(Table3[[#This Row],[Outrun]:[Fetch]])</f>
        <v>13</v>
      </c>
      <c r="L41" s="10">
        <f>SUM(Table3[[#This Row],[Outrun]:[Single]])</f>
        <v>100</v>
      </c>
      <c r="M41" s="10">
        <f>100-Table3[[#This Row],[P Lost]]</f>
        <v>0</v>
      </c>
      <c r="N41" t="s">
        <v>101</v>
      </c>
    </row>
    <row r="42" spans="1:14" x14ac:dyDescent="0.2">
      <c r="A42">
        <v>41</v>
      </c>
      <c r="B42" t="s">
        <v>111</v>
      </c>
      <c r="C42" t="s">
        <v>112</v>
      </c>
      <c r="D42">
        <v>3</v>
      </c>
      <c r="E42">
        <v>3</v>
      </c>
      <c r="F42">
        <v>8</v>
      </c>
      <c r="G42">
        <v>86</v>
      </c>
      <c r="K42">
        <f>SUM(Table3[[#This Row],[Outrun]:[Fetch]])</f>
        <v>14</v>
      </c>
      <c r="L42">
        <f>SUM(Table3[[#This Row],[Outrun]:[Single]])</f>
        <v>100</v>
      </c>
      <c r="M42">
        <f>100-Table3[[#This Row],[P Lost]]</f>
        <v>0</v>
      </c>
      <c r="N42" t="s">
        <v>99</v>
      </c>
    </row>
    <row r="43" spans="1:14" x14ac:dyDescent="0.2">
      <c r="A43">
        <v>42</v>
      </c>
      <c r="B43" t="s">
        <v>157</v>
      </c>
      <c r="C43" t="s">
        <v>158</v>
      </c>
      <c r="D43">
        <v>3</v>
      </c>
      <c r="E43">
        <v>2</v>
      </c>
      <c r="F43">
        <v>9</v>
      </c>
      <c r="G43">
        <v>86</v>
      </c>
      <c r="K43">
        <f>SUM(Table3[[#This Row],[Outrun]:[Fetch]])</f>
        <v>14</v>
      </c>
      <c r="L43">
        <f>SUM(Table3[[#This Row],[Outrun]:[Single]])</f>
        <v>100</v>
      </c>
      <c r="M43">
        <f>100-Table3[[#This Row],[P Lost]]</f>
        <v>0</v>
      </c>
      <c r="N43" t="s">
        <v>99</v>
      </c>
    </row>
    <row r="44" spans="1:14" x14ac:dyDescent="0.2">
      <c r="A44">
        <v>43</v>
      </c>
      <c r="B44" t="s">
        <v>143</v>
      </c>
      <c r="C44" t="s">
        <v>155</v>
      </c>
      <c r="D44">
        <v>5</v>
      </c>
      <c r="E44">
        <v>5</v>
      </c>
      <c r="F44">
        <v>5</v>
      </c>
      <c r="G44">
        <v>85</v>
      </c>
      <c r="K44">
        <f>SUM(Table3[[#This Row],[Outrun]:[Fetch]])</f>
        <v>15</v>
      </c>
      <c r="L44">
        <f>SUM(Table3[[#This Row],[Outrun]:[Single]])</f>
        <v>100</v>
      </c>
      <c r="M44">
        <f>100-Table3[[#This Row],[P Lost]]</f>
        <v>0</v>
      </c>
      <c r="N44" t="s">
        <v>99</v>
      </c>
    </row>
    <row r="45" spans="1:14" x14ac:dyDescent="0.2">
      <c r="A45">
        <v>44</v>
      </c>
      <c r="B45" t="s">
        <v>88</v>
      </c>
      <c r="C45" t="s">
        <v>89</v>
      </c>
      <c r="D45">
        <v>1</v>
      </c>
      <c r="E45">
        <v>0</v>
      </c>
      <c r="F45">
        <v>16</v>
      </c>
      <c r="G45">
        <v>83</v>
      </c>
      <c r="K45">
        <f>SUM(Table3[[#This Row],[Outrun]:[Fetch]])</f>
        <v>17</v>
      </c>
      <c r="L45">
        <f>SUM(Table3[[#This Row],[Outrun]:[Single]])</f>
        <v>100</v>
      </c>
      <c r="M45">
        <f>100-Table3[[#This Row],[P Lost]]</f>
        <v>0</v>
      </c>
      <c r="N45" t="s">
        <v>99</v>
      </c>
    </row>
    <row r="46" spans="1:14" x14ac:dyDescent="0.2">
      <c r="A46">
        <v>45</v>
      </c>
      <c r="B46" t="s">
        <v>161</v>
      </c>
      <c r="C46" t="s">
        <v>132</v>
      </c>
      <c r="D46">
        <v>0</v>
      </c>
      <c r="E46">
        <v>0</v>
      </c>
      <c r="F46">
        <v>19</v>
      </c>
      <c r="G46">
        <v>28</v>
      </c>
      <c r="H46">
        <v>0</v>
      </c>
      <c r="I46">
        <v>53</v>
      </c>
      <c r="K46">
        <f>SUM(Table3[[#This Row],[Outrun]:[Fetch]])</f>
        <v>19</v>
      </c>
      <c r="L46">
        <f>SUM(Table3[[#This Row],[Outrun]:[Single]])</f>
        <v>100</v>
      </c>
      <c r="M46">
        <f>100-Table3[[#This Row],[P Lost]]</f>
        <v>0</v>
      </c>
      <c r="N46" t="s">
        <v>101</v>
      </c>
    </row>
    <row r="47" spans="1:14" x14ac:dyDescent="0.2">
      <c r="A47">
        <v>46</v>
      </c>
      <c r="B47" t="s">
        <v>123</v>
      </c>
      <c r="C47" t="s">
        <v>124</v>
      </c>
      <c r="D47">
        <v>7</v>
      </c>
      <c r="E47">
        <v>3</v>
      </c>
      <c r="F47">
        <v>14</v>
      </c>
      <c r="G47">
        <v>21</v>
      </c>
      <c r="H47">
        <v>0</v>
      </c>
      <c r="I47">
        <v>55</v>
      </c>
      <c r="K47">
        <f>SUM(Table3[[#This Row],[Outrun]:[Fetch]])</f>
        <v>24</v>
      </c>
      <c r="L47">
        <f>SUM(Table3[[#This Row],[Outrun]:[Single]])</f>
        <v>100</v>
      </c>
      <c r="M47">
        <f>100-Table3[[#This Row],[P Lost]]</f>
        <v>0</v>
      </c>
      <c r="N47" t="s">
        <v>101</v>
      </c>
    </row>
    <row r="48" spans="1:14" x14ac:dyDescent="0.2">
      <c r="A48">
        <v>47</v>
      </c>
      <c r="B48" t="s">
        <v>139</v>
      </c>
      <c r="C48" t="s">
        <v>140</v>
      </c>
      <c r="D48">
        <v>0</v>
      </c>
      <c r="E48">
        <v>0</v>
      </c>
      <c r="F48">
        <v>100</v>
      </c>
      <c r="K48">
        <f>SUM(Table3[[#This Row],[Outrun]:[Fetch]])</f>
        <v>100</v>
      </c>
      <c r="L48">
        <f>SUM(Table3[[#This Row],[Outrun]:[Single]])</f>
        <v>100</v>
      </c>
      <c r="M48">
        <f>100-Table3[[#This Row],[P Lost]]</f>
        <v>0</v>
      </c>
      <c r="N48" t="s">
        <v>99</v>
      </c>
    </row>
    <row r="49" spans="1:14" x14ac:dyDescent="0.2">
      <c r="A49">
        <v>48</v>
      </c>
      <c r="B49" t="s">
        <v>143</v>
      </c>
      <c r="C49" t="s">
        <v>144</v>
      </c>
      <c r="D49">
        <v>5</v>
      </c>
      <c r="E49">
        <v>1</v>
      </c>
      <c r="F49">
        <v>94</v>
      </c>
      <c r="K49">
        <f>SUM(Table3[[#This Row],[Outrun]:[Fetch]])</f>
        <v>100</v>
      </c>
      <c r="L49">
        <f>SUM(Table3[[#This Row],[Outrun]:[Single]])</f>
        <v>100</v>
      </c>
      <c r="M49">
        <f>100-Table3[[#This Row],[P Lost]]</f>
        <v>0</v>
      </c>
      <c r="N49" t="s">
        <v>99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173E6-93AB-1F4D-B18F-5A8396A1D6FE}">
          <x14:formula1>
            <xm:f>Handlers!$C$2:$C$39</xm:f>
          </x14:formula1>
          <xm:sqref>B44:B58</xm:sqref>
        </x14:dataValidation>
        <x14:dataValidation type="list" allowBlank="1" showInputMessage="1" showErrorMessage="1" xr:uid="{41ED7407-8EFE-C940-8F53-A8264B1A213C}">
          <x14:formula1>
            <xm:f>Handlers!$C$2:$C$38</xm:f>
          </x14:formula1>
          <xm:sqref>B2:B43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857F-5312-184D-BF6C-B069F3EEC76D}">
  <dimension ref="A1:N46"/>
  <sheetViews>
    <sheetView workbookViewId="0">
      <selection activeCell="B50" sqref="B50"/>
    </sheetView>
  </sheetViews>
  <sheetFormatPr baseColWidth="10" defaultRowHeight="16" x14ac:dyDescent="0.2"/>
  <cols>
    <col min="2" max="2" width="18.1640625" customWidth="1"/>
    <col min="14" max="14" width="28.5" customWidth="1"/>
  </cols>
  <sheetData>
    <row r="1" spans="1:14" x14ac:dyDescent="0.2">
      <c r="A1" t="s">
        <v>85</v>
      </c>
      <c r="B1" t="s">
        <v>73</v>
      </c>
      <c r="C1" t="s">
        <v>74</v>
      </c>
      <c r="D1" t="s">
        <v>166</v>
      </c>
      <c r="E1" t="s">
        <v>76</v>
      </c>
      <c r="F1" t="s">
        <v>77</v>
      </c>
      <c r="G1" t="s">
        <v>78</v>
      </c>
      <c r="H1" t="s">
        <v>79</v>
      </c>
      <c r="I1" t="s">
        <v>167</v>
      </c>
      <c r="J1" t="s">
        <v>81</v>
      </c>
      <c r="K1" t="s">
        <v>82</v>
      </c>
      <c r="L1" t="s">
        <v>168</v>
      </c>
      <c r="M1" t="s">
        <v>84</v>
      </c>
      <c r="N1" t="s">
        <v>98</v>
      </c>
    </row>
    <row r="2" spans="1:14" x14ac:dyDescent="0.2">
      <c r="A2">
        <v>1</v>
      </c>
      <c r="B2" t="s">
        <v>109</v>
      </c>
      <c r="C2" t="s">
        <v>110</v>
      </c>
      <c r="D2">
        <v>0</v>
      </c>
      <c r="E2">
        <v>0</v>
      </c>
      <c r="F2">
        <v>2</v>
      </c>
      <c r="G2">
        <v>11</v>
      </c>
      <c r="H2">
        <v>0</v>
      </c>
      <c r="I2">
        <v>1</v>
      </c>
      <c r="J2">
        <v>3</v>
      </c>
      <c r="K2">
        <f>SUM(Table35[[#This Row],[Outrun]:[Fetch]])</f>
        <v>2</v>
      </c>
      <c r="L2">
        <f>SUM(Table35[[#This Row],[Outrun]:[Single]])</f>
        <v>17</v>
      </c>
      <c r="M2">
        <f>100-Table35[[#This Row],[P Lost]]</f>
        <v>83</v>
      </c>
    </row>
    <row r="3" spans="1:14" x14ac:dyDescent="0.2">
      <c r="A3">
        <v>2</v>
      </c>
      <c r="B3" t="s">
        <v>86</v>
      </c>
      <c r="C3" t="s">
        <v>148</v>
      </c>
      <c r="D3">
        <v>0</v>
      </c>
      <c r="E3">
        <v>0</v>
      </c>
      <c r="F3">
        <v>4</v>
      </c>
      <c r="G3">
        <v>12</v>
      </c>
      <c r="H3">
        <v>0</v>
      </c>
      <c r="I3">
        <v>1</v>
      </c>
      <c r="J3">
        <v>1</v>
      </c>
      <c r="K3">
        <f>SUM(Table35[[#This Row],[Outrun]:[Fetch]])</f>
        <v>4</v>
      </c>
      <c r="L3">
        <f>SUM(Table35[[#This Row],[Outrun]:[Single]])</f>
        <v>18</v>
      </c>
      <c r="M3">
        <f>100-Table35[[#This Row],[P Lost]]</f>
        <v>82</v>
      </c>
    </row>
    <row r="4" spans="1:14" x14ac:dyDescent="0.2">
      <c r="A4">
        <v>3</v>
      </c>
      <c r="B4" t="s">
        <v>92</v>
      </c>
      <c r="C4" t="s">
        <v>106</v>
      </c>
      <c r="D4">
        <v>1</v>
      </c>
      <c r="E4">
        <v>1</v>
      </c>
      <c r="F4">
        <v>4</v>
      </c>
      <c r="G4">
        <v>12</v>
      </c>
      <c r="H4">
        <v>0</v>
      </c>
      <c r="I4">
        <v>2</v>
      </c>
      <c r="J4">
        <v>0</v>
      </c>
      <c r="K4">
        <f>SUM(Table35[[#This Row],[Outrun]:[Fetch]])</f>
        <v>6</v>
      </c>
      <c r="L4">
        <f>SUM(Table35[[#This Row],[Outrun]:[Single]])</f>
        <v>20</v>
      </c>
      <c r="M4">
        <f>100-Table35[[#This Row],[P Lost]]</f>
        <v>80</v>
      </c>
    </row>
    <row r="5" spans="1:14" x14ac:dyDescent="0.2">
      <c r="A5">
        <v>4</v>
      </c>
      <c r="B5" t="s">
        <v>131</v>
      </c>
      <c r="C5" t="s">
        <v>146</v>
      </c>
      <c r="D5">
        <v>0</v>
      </c>
      <c r="E5">
        <v>0</v>
      </c>
      <c r="F5">
        <v>2</v>
      </c>
      <c r="G5">
        <v>10</v>
      </c>
      <c r="H5">
        <v>0</v>
      </c>
      <c r="I5">
        <v>3</v>
      </c>
      <c r="J5">
        <v>6</v>
      </c>
      <c r="K5">
        <f>SUM(Table35[[#This Row],[Outrun]:[Fetch]])</f>
        <v>2</v>
      </c>
      <c r="L5">
        <f>SUM(Table35[[#This Row],[Outrun]:[Single]])</f>
        <v>21</v>
      </c>
      <c r="M5">
        <f>100-Table35[[#This Row],[P Lost]]</f>
        <v>79</v>
      </c>
    </row>
    <row r="6" spans="1:14" x14ac:dyDescent="0.2">
      <c r="A6">
        <v>5</v>
      </c>
      <c r="B6" t="s">
        <v>88</v>
      </c>
      <c r="C6" t="s">
        <v>89</v>
      </c>
      <c r="D6">
        <v>0</v>
      </c>
      <c r="E6">
        <v>1</v>
      </c>
      <c r="F6">
        <v>3</v>
      </c>
      <c r="G6">
        <v>14</v>
      </c>
      <c r="H6">
        <v>0</v>
      </c>
      <c r="I6">
        <v>0</v>
      </c>
      <c r="J6">
        <v>3</v>
      </c>
      <c r="K6">
        <f>SUM(Table35[[#This Row],[Outrun]:[Fetch]])</f>
        <v>4</v>
      </c>
      <c r="L6">
        <f>SUM(Table35[[#This Row],[Outrun]:[Single]])</f>
        <v>21</v>
      </c>
      <c r="M6">
        <f>100-Table35[[#This Row],[P Lost]]</f>
        <v>79</v>
      </c>
    </row>
    <row r="7" spans="1:14" x14ac:dyDescent="0.2">
      <c r="A7">
        <v>6</v>
      </c>
      <c r="B7" t="s">
        <v>109</v>
      </c>
      <c r="C7" t="s">
        <v>135</v>
      </c>
      <c r="D7">
        <v>1</v>
      </c>
      <c r="E7">
        <v>0</v>
      </c>
      <c r="F7">
        <v>2</v>
      </c>
      <c r="G7">
        <v>8</v>
      </c>
      <c r="H7">
        <v>0</v>
      </c>
      <c r="I7">
        <v>9</v>
      </c>
      <c r="J7">
        <v>2</v>
      </c>
      <c r="K7">
        <f>SUM(Table35[[#This Row],[Outrun]:[Fetch]])</f>
        <v>3</v>
      </c>
      <c r="L7">
        <f>SUM(Table35[[#This Row],[Outrun]:[Single]])</f>
        <v>22</v>
      </c>
      <c r="M7">
        <f>100-Table35[[#This Row],[P Lost]]</f>
        <v>78</v>
      </c>
    </row>
    <row r="8" spans="1:14" x14ac:dyDescent="0.2">
      <c r="A8">
        <v>7</v>
      </c>
      <c r="B8" t="s">
        <v>133</v>
      </c>
      <c r="C8" t="s">
        <v>134</v>
      </c>
      <c r="D8">
        <v>1</v>
      </c>
      <c r="E8">
        <v>1</v>
      </c>
      <c r="F8">
        <v>1</v>
      </c>
      <c r="G8">
        <v>16</v>
      </c>
      <c r="H8">
        <v>0</v>
      </c>
      <c r="I8">
        <v>1</v>
      </c>
      <c r="J8">
        <v>3</v>
      </c>
      <c r="K8">
        <f>SUM(Table35[[#This Row],[Outrun]:[Fetch]])</f>
        <v>3</v>
      </c>
      <c r="L8">
        <f>SUM(Table35[[#This Row],[Outrun]:[Single]])</f>
        <v>23</v>
      </c>
      <c r="M8">
        <f>100-Table35[[#This Row],[P Lost]]</f>
        <v>77</v>
      </c>
    </row>
    <row r="9" spans="1:14" x14ac:dyDescent="0.2">
      <c r="A9">
        <v>8</v>
      </c>
      <c r="B9" t="s">
        <v>104</v>
      </c>
      <c r="C9" t="s">
        <v>105</v>
      </c>
      <c r="D9">
        <v>1</v>
      </c>
      <c r="E9">
        <v>1</v>
      </c>
      <c r="F9">
        <v>1</v>
      </c>
      <c r="G9">
        <v>8</v>
      </c>
      <c r="H9">
        <v>0</v>
      </c>
      <c r="I9">
        <v>4</v>
      </c>
      <c r="J9">
        <v>10</v>
      </c>
      <c r="K9">
        <f>SUM(Table35[[#This Row],[Outrun]:[Fetch]])</f>
        <v>3</v>
      </c>
      <c r="L9">
        <f>SUM(Table35[[#This Row],[Outrun]:[Single]])</f>
        <v>25</v>
      </c>
      <c r="M9">
        <f>100-Table35[[#This Row],[P Lost]]</f>
        <v>75</v>
      </c>
    </row>
    <row r="10" spans="1:14" x14ac:dyDescent="0.2">
      <c r="A10">
        <v>9</v>
      </c>
      <c r="B10" t="s">
        <v>154</v>
      </c>
      <c r="C10" t="s">
        <v>135</v>
      </c>
      <c r="D10">
        <v>2</v>
      </c>
      <c r="E10">
        <v>1</v>
      </c>
      <c r="F10">
        <v>2</v>
      </c>
      <c r="G10">
        <v>9</v>
      </c>
      <c r="H10">
        <v>0</v>
      </c>
      <c r="I10">
        <v>1</v>
      </c>
      <c r="J10">
        <v>10</v>
      </c>
      <c r="K10">
        <f>SUM(Table35[[#This Row],[Outrun]:[Fetch]])</f>
        <v>5</v>
      </c>
      <c r="L10">
        <f>SUM(Table35[[#This Row],[Outrun]:[Single]])</f>
        <v>25</v>
      </c>
      <c r="M10">
        <f>100-Table35[[#This Row],[P Lost]]</f>
        <v>75</v>
      </c>
    </row>
    <row r="11" spans="1:14" x14ac:dyDescent="0.2">
      <c r="A11">
        <v>10</v>
      </c>
      <c r="B11" t="s">
        <v>141</v>
      </c>
      <c r="C11" t="s">
        <v>164</v>
      </c>
      <c r="D11">
        <v>0</v>
      </c>
      <c r="E11">
        <v>0</v>
      </c>
      <c r="F11">
        <v>2</v>
      </c>
      <c r="G11">
        <v>14</v>
      </c>
      <c r="H11">
        <v>0</v>
      </c>
      <c r="I11">
        <v>1</v>
      </c>
      <c r="J11">
        <v>10</v>
      </c>
      <c r="K11">
        <f>SUM(Table35[[#This Row],[Outrun]:[Fetch]])</f>
        <v>2</v>
      </c>
      <c r="L11">
        <f>SUM(Table35[[#This Row],[Outrun]:[Single]])</f>
        <v>27</v>
      </c>
      <c r="M11">
        <f>100-Table35[[#This Row],[P Lost]]</f>
        <v>73</v>
      </c>
    </row>
    <row r="12" spans="1:14" x14ac:dyDescent="0.2">
      <c r="A12">
        <v>11</v>
      </c>
      <c r="B12" t="s">
        <v>131</v>
      </c>
      <c r="C12" t="s">
        <v>132</v>
      </c>
      <c r="D12">
        <v>4</v>
      </c>
      <c r="E12">
        <v>1</v>
      </c>
      <c r="F12">
        <v>1</v>
      </c>
      <c r="G12">
        <v>10</v>
      </c>
      <c r="H12">
        <v>0</v>
      </c>
      <c r="I12">
        <v>2</v>
      </c>
      <c r="J12">
        <v>9</v>
      </c>
      <c r="K12">
        <f>SUM(Table35[[#This Row],[Outrun]:[Fetch]])</f>
        <v>6</v>
      </c>
      <c r="L12">
        <f>SUM(Table35[[#This Row],[Outrun]:[Single]])</f>
        <v>27</v>
      </c>
      <c r="M12">
        <f>100-Table35[[#This Row],[P Lost]]</f>
        <v>73</v>
      </c>
    </row>
    <row r="13" spans="1:14" x14ac:dyDescent="0.2">
      <c r="A13">
        <v>12</v>
      </c>
      <c r="B13" t="s">
        <v>129</v>
      </c>
      <c r="C13" t="s">
        <v>150</v>
      </c>
      <c r="D13">
        <v>1</v>
      </c>
      <c r="E13">
        <v>1</v>
      </c>
      <c r="F13">
        <v>2</v>
      </c>
      <c r="G13">
        <v>14</v>
      </c>
      <c r="H13">
        <v>0</v>
      </c>
      <c r="I13">
        <v>1</v>
      </c>
      <c r="J13">
        <v>10</v>
      </c>
      <c r="K13">
        <f>SUM(Table35[[#This Row],[Outrun]:[Fetch]])</f>
        <v>4</v>
      </c>
      <c r="L13">
        <f>SUM(Table35[[#This Row],[Outrun]:[Single]])</f>
        <v>29</v>
      </c>
      <c r="M13">
        <f>100-Table35[[#This Row],[P Lost]]</f>
        <v>71</v>
      </c>
    </row>
    <row r="14" spans="1:14" x14ac:dyDescent="0.2">
      <c r="A14">
        <v>13</v>
      </c>
      <c r="B14" t="s">
        <v>129</v>
      </c>
      <c r="C14" t="s">
        <v>130</v>
      </c>
      <c r="D14">
        <v>1</v>
      </c>
      <c r="E14">
        <v>1</v>
      </c>
      <c r="F14">
        <v>4</v>
      </c>
      <c r="G14">
        <v>15</v>
      </c>
      <c r="H14">
        <v>0</v>
      </c>
      <c r="I14">
        <v>1</v>
      </c>
      <c r="J14">
        <v>7</v>
      </c>
      <c r="K14">
        <f>SUM(Table35[[#This Row],[Outrun]:[Fetch]])</f>
        <v>6</v>
      </c>
      <c r="L14">
        <f>SUM(Table35[[#This Row],[Outrun]:[Single]])</f>
        <v>29</v>
      </c>
      <c r="M14">
        <f>100-Table35[[#This Row],[P Lost]]</f>
        <v>71</v>
      </c>
    </row>
    <row r="15" spans="1:14" x14ac:dyDescent="0.2">
      <c r="A15">
        <v>14</v>
      </c>
      <c r="B15" t="s">
        <v>107</v>
      </c>
      <c r="C15" t="s">
        <v>174</v>
      </c>
      <c r="D15">
        <v>2</v>
      </c>
      <c r="E15">
        <v>2</v>
      </c>
      <c r="F15">
        <v>5</v>
      </c>
      <c r="G15">
        <v>17</v>
      </c>
      <c r="H15">
        <v>0</v>
      </c>
      <c r="I15">
        <v>3</v>
      </c>
      <c r="J15">
        <v>1</v>
      </c>
      <c r="K15">
        <f>SUM(Table35[[#This Row],[Outrun]:[Fetch]])</f>
        <v>9</v>
      </c>
      <c r="L15">
        <f>SUM(Table35[[#This Row],[Outrun]:[Single]])</f>
        <v>30</v>
      </c>
      <c r="M15">
        <f>100-Table35[[#This Row],[P Lost]]</f>
        <v>70</v>
      </c>
    </row>
    <row r="16" spans="1:14" x14ac:dyDescent="0.2">
      <c r="A16">
        <v>15</v>
      </c>
      <c r="B16" t="s">
        <v>137</v>
      </c>
      <c r="C16" t="s">
        <v>165</v>
      </c>
      <c r="D16">
        <v>1</v>
      </c>
      <c r="E16">
        <v>1</v>
      </c>
      <c r="F16">
        <v>5</v>
      </c>
      <c r="G16">
        <v>20</v>
      </c>
      <c r="H16">
        <v>0</v>
      </c>
      <c r="I16">
        <v>0</v>
      </c>
      <c r="J16">
        <v>5</v>
      </c>
      <c r="K16">
        <f>SUM(Table35[[#This Row],[Outrun]:[Fetch]])</f>
        <v>7</v>
      </c>
      <c r="L16">
        <f>SUM(Table35[[#This Row],[Outrun]:[Single]])</f>
        <v>32</v>
      </c>
      <c r="M16">
        <f>100-Table35[[#This Row],[P Lost]]</f>
        <v>68</v>
      </c>
    </row>
    <row r="17" spans="1:13" x14ac:dyDescent="0.2">
      <c r="A17">
        <v>16</v>
      </c>
      <c r="B17" t="s">
        <v>92</v>
      </c>
      <c r="C17" t="s">
        <v>93</v>
      </c>
      <c r="D17">
        <v>0</v>
      </c>
      <c r="E17">
        <v>0</v>
      </c>
      <c r="F17">
        <v>4</v>
      </c>
      <c r="G17">
        <v>9</v>
      </c>
      <c r="H17">
        <v>0</v>
      </c>
      <c r="I17">
        <v>10</v>
      </c>
      <c r="J17">
        <v>10</v>
      </c>
      <c r="K17">
        <f>SUM(Table35[[#This Row],[Outrun]:[Fetch]])</f>
        <v>4</v>
      </c>
      <c r="L17">
        <f>SUM(Table35[[#This Row],[Outrun]:[Single]])</f>
        <v>33</v>
      </c>
      <c r="M17">
        <f>100-Table35[[#This Row],[P Lost]]</f>
        <v>67</v>
      </c>
    </row>
    <row r="18" spans="1:13" x14ac:dyDescent="0.2">
      <c r="A18">
        <v>17</v>
      </c>
      <c r="B18" t="s">
        <v>86</v>
      </c>
      <c r="C18" t="s">
        <v>87</v>
      </c>
      <c r="D18">
        <v>1</v>
      </c>
      <c r="E18">
        <v>1</v>
      </c>
      <c r="F18">
        <v>2</v>
      </c>
      <c r="G18">
        <v>18</v>
      </c>
      <c r="H18">
        <v>0</v>
      </c>
      <c r="I18">
        <v>1</v>
      </c>
      <c r="J18">
        <v>10</v>
      </c>
      <c r="K18">
        <f>SUM(Table35[[#This Row],[Outrun]:[Fetch]])</f>
        <v>4</v>
      </c>
      <c r="L18">
        <f>SUM(Table35[[#This Row],[Outrun]:[Single]])</f>
        <v>33</v>
      </c>
      <c r="M18">
        <f>100-Table35[[#This Row],[P Lost]]</f>
        <v>67</v>
      </c>
    </row>
    <row r="19" spans="1:13" x14ac:dyDescent="0.2">
      <c r="A19">
        <v>18</v>
      </c>
      <c r="B19" t="s">
        <v>116</v>
      </c>
      <c r="C19" t="s">
        <v>147</v>
      </c>
      <c r="D19">
        <v>1</v>
      </c>
      <c r="E19">
        <v>2</v>
      </c>
      <c r="F19">
        <v>5</v>
      </c>
      <c r="G19">
        <v>15</v>
      </c>
      <c r="H19">
        <v>0</v>
      </c>
      <c r="I19">
        <v>9</v>
      </c>
      <c r="J19">
        <v>1</v>
      </c>
      <c r="K19">
        <f>SUM(Table35[[#This Row],[Outrun]:[Fetch]])</f>
        <v>8</v>
      </c>
      <c r="L19">
        <f>SUM(Table35[[#This Row],[Outrun]:[Single]])</f>
        <v>33</v>
      </c>
      <c r="M19">
        <f>100-Table35[[#This Row],[P Lost]]</f>
        <v>67</v>
      </c>
    </row>
    <row r="20" spans="1:13" x14ac:dyDescent="0.2">
      <c r="A20">
        <v>19</v>
      </c>
      <c r="B20" t="s">
        <v>137</v>
      </c>
      <c r="C20" t="s">
        <v>138</v>
      </c>
      <c r="D20">
        <v>1</v>
      </c>
      <c r="E20">
        <v>0</v>
      </c>
      <c r="F20">
        <v>3</v>
      </c>
      <c r="G20">
        <v>15</v>
      </c>
      <c r="H20">
        <v>0</v>
      </c>
      <c r="I20">
        <v>6</v>
      </c>
      <c r="J20">
        <v>10</v>
      </c>
      <c r="K20">
        <f>SUM(Table35[[#This Row],[Outrun]:[Fetch]])</f>
        <v>4</v>
      </c>
      <c r="L20">
        <f>SUM(Table35[[#This Row],[Outrun]:[Single]])</f>
        <v>35</v>
      </c>
      <c r="M20">
        <f>100-Table35[[#This Row],[P Lost]]</f>
        <v>65</v>
      </c>
    </row>
    <row r="21" spans="1:13" x14ac:dyDescent="0.2">
      <c r="A21">
        <v>20</v>
      </c>
      <c r="B21" t="s">
        <v>95</v>
      </c>
      <c r="C21" t="s">
        <v>115</v>
      </c>
      <c r="D21">
        <v>3</v>
      </c>
      <c r="E21">
        <v>3</v>
      </c>
      <c r="F21">
        <v>6</v>
      </c>
      <c r="G21">
        <v>6</v>
      </c>
      <c r="H21">
        <v>0</v>
      </c>
      <c r="I21">
        <v>7</v>
      </c>
      <c r="J21">
        <v>10</v>
      </c>
      <c r="K21">
        <f>SUM(Table35[[#This Row],[Outrun]:[Fetch]])</f>
        <v>12</v>
      </c>
      <c r="L21">
        <f>SUM(Table35[[#This Row],[Outrun]:[Single]])</f>
        <v>35</v>
      </c>
      <c r="M21">
        <f>100-Table35[[#This Row],[P Lost]]</f>
        <v>65</v>
      </c>
    </row>
    <row r="22" spans="1:13" x14ac:dyDescent="0.2">
      <c r="A22">
        <v>21</v>
      </c>
      <c r="B22" t="s">
        <v>139</v>
      </c>
      <c r="C22" t="s">
        <v>140</v>
      </c>
      <c r="D22">
        <v>1</v>
      </c>
      <c r="E22">
        <v>1</v>
      </c>
      <c r="F22">
        <v>11</v>
      </c>
      <c r="G22">
        <v>14</v>
      </c>
      <c r="H22">
        <v>0</v>
      </c>
      <c r="I22">
        <v>4</v>
      </c>
      <c r="J22">
        <v>5</v>
      </c>
      <c r="K22">
        <f>SUM(Table35[[#This Row],[Outrun]:[Fetch]])</f>
        <v>13</v>
      </c>
      <c r="L22">
        <f>SUM(Table35[[#This Row],[Outrun]:[Single]])</f>
        <v>36</v>
      </c>
      <c r="M22">
        <f>100-Table35[[#This Row],[P Lost]]</f>
        <v>64</v>
      </c>
    </row>
    <row r="23" spans="1:13" x14ac:dyDescent="0.2">
      <c r="A23">
        <v>22</v>
      </c>
      <c r="B23" t="s">
        <v>88</v>
      </c>
      <c r="C23" t="s">
        <v>156</v>
      </c>
      <c r="D23">
        <v>1</v>
      </c>
      <c r="E23">
        <v>1</v>
      </c>
      <c r="F23">
        <v>2</v>
      </c>
      <c r="G23">
        <v>15</v>
      </c>
      <c r="H23">
        <v>0</v>
      </c>
      <c r="I23">
        <v>9</v>
      </c>
      <c r="J23">
        <v>10</v>
      </c>
      <c r="K23">
        <f>SUM(Table35[[#This Row],[Outrun]:[Fetch]])</f>
        <v>4</v>
      </c>
      <c r="L23">
        <f>SUM(Table35[[#This Row],[Outrun]:[Single]])</f>
        <v>38</v>
      </c>
      <c r="M23">
        <f>100-Table35[[#This Row],[P Lost]]</f>
        <v>62</v>
      </c>
    </row>
    <row r="24" spans="1:13" x14ac:dyDescent="0.2">
      <c r="A24">
        <v>23</v>
      </c>
      <c r="B24" t="s">
        <v>100</v>
      </c>
      <c r="C24" t="s">
        <v>24</v>
      </c>
      <c r="D24">
        <v>4</v>
      </c>
      <c r="E24">
        <v>3</v>
      </c>
      <c r="F24">
        <v>15</v>
      </c>
      <c r="G24">
        <v>9</v>
      </c>
      <c r="H24">
        <v>0</v>
      </c>
      <c r="I24">
        <v>0</v>
      </c>
      <c r="J24">
        <v>8</v>
      </c>
      <c r="K24">
        <f>SUM(Table35[[#This Row],[Outrun]:[Fetch]])</f>
        <v>22</v>
      </c>
      <c r="L24">
        <f>SUM(Table35[[#This Row],[Outrun]:[Single]])</f>
        <v>39</v>
      </c>
      <c r="M24">
        <f>100-Table35[[#This Row],[P Lost]]</f>
        <v>61</v>
      </c>
    </row>
    <row r="25" spans="1:13" x14ac:dyDescent="0.2">
      <c r="A25">
        <v>24</v>
      </c>
      <c r="B25" t="s">
        <v>100</v>
      </c>
      <c r="C25" t="s">
        <v>162</v>
      </c>
      <c r="D25">
        <v>1</v>
      </c>
      <c r="E25">
        <v>0</v>
      </c>
      <c r="F25">
        <v>1</v>
      </c>
      <c r="G25">
        <v>26</v>
      </c>
      <c r="H25">
        <v>0</v>
      </c>
      <c r="I25">
        <v>2</v>
      </c>
      <c r="J25">
        <v>10</v>
      </c>
      <c r="K25">
        <f>SUM(Table35[[#This Row],[Outrun]:[Fetch]])</f>
        <v>2</v>
      </c>
      <c r="L25">
        <f>SUM(Table35[[#This Row],[Outrun]:[Single]])</f>
        <v>40</v>
      </c>
      <c r="M25">
        <f>100-Table35[[#This Row],[P Lost]]</f>
        <v>60</v>
      </c>
    </row>
    <row r="26" spans="1:13" x14ac:dyDescent="0.2">
      <c r="A26">
        <v>25</v>
      </c>
      <c r="B26" t="s">
        <v>141</v>
      </c>
      <c r="C26" t="s">
        <v>142</v>
      </c>
      <c r="D26">
        <v>2</v>
      </c>
      <c r="E26">
        <v>0</v>
      </c>
      <c r="F26">
        <v>9</v>
      </c>
      <c r="G26">
        <v>15</v>
      </c>
      <c r="H26">
        <v>0</v>
      </c>
      <c r="I26">
        <v>4</v>
      </c>
      <c r="J26">
        <v>10</v>
      </c>
      <c r="K26">
        <f>SUM(Table35[[#This Row],[Outrun]:[Fetch]])</f>
        <v>11</v>
      </c>
      <c r="L26">
        <f>SUM(Table35[[#This Row],[Outrun]:[Single]])</f>
        <v>40</v>
      </c>
      <c r="M26">
        <f>100-Table35[[#This Row],[P Lost]]</f>
        <v>60</v>
      </c>
    </row>
    <row r="27" spans="1:13" x14ac:dyDescent="0.2">
      <c r="A27">
        <v>26</v>
      </c>
      <c r="B27" t="s">
        <v>125</v>
      </c>
      <c r="C27" t="s">
        <v>126</v>
      </c>
      <c r="D27">
        <v>1</v>
      </c>
      <c r="E27">
        <v>0</v>
      </c>
      <c r="F27">
        <v>6</v>
      </c>
      <c r="G27">
        <v>24</v>
      </c>
      <c r="H27">
        <v>0</v>
      </c>
      <c r="I27">
        <v>2</v>
      </c>
      <c r="J27">
        <v>10</v>
      </c>
      <c r="K27">
        <f>SUM(Table35[[#This Row],[Outrun]:[Fetch]])</f>
        <v>7</v>
      </c>
      <c r="L27">
        <f>SUM(Table35[[#This Row],[Outrun]:[Single]])</f>
        <v>43</v>
      </c>
      <c r="M27">
        <f>100-Table35[[#This Row],[P Lost]]</f>
        <v>57</v>
      </c>
    </row>
    <row r="28" spans="1:13" x14ac:dyDescent="0.2">
      <c r="A28">
        <v>27</v>
      </c>
      <c r="B28" t="s">
        <v>127</v>
      </c>
      <c r="C28" t="s">
        <v>128</v>
      </c>
      <c r="D28">
        <v>0</v>
      </c>
      <c r="E28">
        <v>0</v>
      </c>
      <c r="F28">
        <v>13</v>
      </c>
      <c r="G28">
        <v>21</v>
      </c>
      <c r="H28">
        <v>0</v>
      </c>
      <c r="I28">
        <v>3</v>
      </c>
      <c r="J28">
        <v>6</v>
      </c>
      <c r="K28">
        <f>SUM(Table35[[#This Row],[Outrun]:[Fetch]])</f>
        <v>13</v>
      </c>
      <c r="L28">
        <f>SUM(Table35[[#This Row],[Outrun]:[Single]])</f>
        <v>43</v>
      </c>
      <c r="M28">
        <f>100-Table35[[#This Row],[P Lost]]</f>
        <v>57</v>
      </c>
    </row>
    <row r="29" spans="1:13" x14ac:dyDescent="0.2">
      <c r="A29">
        <v>28</v>
      </c>
      <c r="B29" t="s">
        <v>139</v>
      </c>
      <c r="C29" t="s">
        <v>153</v>
      </c>
      <c r="D29">
        <v>1</v>
      </c>
      <c r="E29">
        <v>1</v>
      </c>
      <c r="F29">
        <v>1</v>
      </c>
      <c r="G29">
        <v>26</v>
      </c>
      <c r="H29">
        <v>0</v>
      </c>
      <c r="I29">
        <v>5</v>
      </c>
      <c r="J29">
        <v>10</v>
      </c>
      <c r="K29">
        <f>SUM(Table35[[#This Row],[Outrun]:[Fetch]])</f>
        <v>3</v>
      </c>
      <c r="L29">
        <f>SUM(Table35[[#This Row],[Outrun]:[Single]])</f>
        <v>44</v>
      </c>
      <c r="M29">
        <f>100-Table35[[#This Row],[P Lost]]</f>
        <v>56</v>
      </c>
    </row>
    <row r="30" spans="1:13" x14ac:dyDescent="0.2">
      <c r="A30">
        <v>29</v>
      </c>
      <c r="B30" t="s">
        <v>161</v>
      </c>
      <c r="C30" t="s">
        <v>132</v>
      </c>
      <c r="D30">
        <v>3</v>
      </c>
      <c r="E30">
        <v>1</v>
      </c>
      <c r="F30">
        <v>5</v>
      </c>
      <c r="G30">
        <v>25</v>
      </c>
      <c r="H30">
        <v>0</v>
      </c>
      <c r="I30">
        <v>2</v>
      </c>
      <c r="J30">
        <v>10</v>
      </c>
      <c r="K30">
        <f>SUM(Table35[[#This Row],[Outrun]:[Fetch]])</f>
        <v>9</v>
      </c>
      <c r="L30">
        <f>SUM(Table35[[#This Row],[Outrun]:[Single]])</f>
        <v>46</v>
      </c>
      <c r="M30">
        <f>100-Table35[[#This Row],[P Lost]]</f>
        <v>54</v>
      </c>
    </row>
    <row r="31" spans="1:13" x14ac:dyDescent="0.2">
      <c r="A31">
        <v>30</v>
      </c>
      <c r="B31" t="s">
        <v>116</v>
      </c>
      <c r="C31" t="s">
        <v>117</v>
      </c>
      <c r="D31">
        <v>1</v>
      </c>
      <c r="E31">
        <v>2</v>
      </c>
      <c r="F31">
        <v>7</v>
      </c>
      <c r="G31">
        <v>20</v>
      </c>
      <c r="H31">
        <v>0</v>
      </c>
      <c r="I31">
        <v>9</v>
      </c>
      <c r="J31">
        <v>10</v>
      </c>
      <c r="K31">
        <f>SUM(Table35[[#This Row],[Outrun]:[Fetch]])</f>
        <v>10</v>
      </c>
      <c r="L31">
        <f>SUM(Table35[[#This Row],[Outrun]:[Single]])</f>
        <v>49</v>
      </c>
      <c r="M31">
        <f>100-Table35[[#This Row],[P Lost]]</f>
        <v>51</v>
      </c>
    </row>
    <row r="32" spans="1:13" x14ac:dyDescent="0.2">
      <c r="A32">
        <v>31</v>
      </c>
      <c r="B32" t="s">
        <v>95</v>
      </c>
      <c r="C32" t="s">
        <v>96</v>
      </c>
      <c r="D32">
        <v>1</v>
      </c>
      <c r="E32">
        <v>1</v>
      </c>
      <c r="F32">
        <v>8</v>
      </c>
      <c r="G32">
        <v>19</v>
      </c>
      <c r="H32">
        <v>0</v>
      </c>
      <c r="I32">
        <v>10</v>
      </c>
      <c r="J32">
        <v>10</v>
      </c>
      <c r="K32">
        <f>SUM(Table35[[#This Row],[Outrun]:[Fetch]])</f>
        <v>10</v>
      </c>
      <c r="L32">
        <f>SUM(Table35[[#This Row],[Outrun]:[Single]])</f>
        <v>49</v>
      </c>
      <c r="M32">
        <f>100-Table35[[#This Row],[P Lost]]</f>
        <v>51</v>
      </c>
    </row>
    <row r="33" spans="1:14" x14ac:dyDescent="0.2">
      <c r="A33">
        <v>32</v>
      </c>
      <c r="B33" t="s">
        <v>113</v>
      </c>
      <c r="C33" t="s">
        <v>114</v>
      </c>
      <c r="D33">
        <v>1</v>
      </c>
      <c r="E33">
        <v>1</v>
      </c>
      <c r="F33">
        <v>8</v>
      </c>
      <c r="G33">
        <v>21</v>
      </c>
      <c r="H33">
        <v>0</v>
      </c>
      <c r="I33">
        <v>9</v>
      </c>
      <c r="J33">
        <v>10</v>
      </c>
      <c r="K33">
        <f>SUM(Table35[[#This Row],[Outrun]:[Fetch]])</f>
        <v>10</v>
      </c>
      <c r="L33">
        <f>SUM(Table35[[#This Row],[Outrun]:[Single]])</f>
        <v>50</v>
      </c>
      <c r="M33">
        <f>100-Table35[[#This Row],[P Lost]]</f>
        <v>50</v>
      </c>
    </row>
    <row r="34" spans="1:14" x14ac:dyDescent="0.2">
      <c r="A34">
        <v>33</v>
      </c>
      <c r="B34" t="s">
        <v>123</v>
      </c>
      <c r="C34" t="s">
        <v>172</v>
      </c>
      <c r="D34">
        <v>10</v>
      </c>
      <c r="E34">
        <v>0</v>
      </c>
      <c r="F34">
        <v>5</v>
      </c>
      <c r="G34">
        <v>24</v>
      </c>
      <c r="H34">
        <v>0</v>
      </c>
      <c r="I34">
        <v>1</v>
      </c>
      <c r="J34">
        <v>10</v>
      </c>
      <c r="K34">
        <f>SUM(Table35[[#This Row],[Outrun]:[Fetch]])</f>
        <v>15</v>
      </c>
      <c r="L34">
        <f>SUM(Table35[[#This Row],[Outrun]:[Single]])</f>
        <v>50</v>
      </c>
      <c r="M34">
        <f>100-Table35[[#This Row],[P Lost]]</f>
        <v>50</v>
      </c>
    </row>
    <row r="35" spans="1:14" x14ac:dyDescent="0.2">
      <c r="A35">
        <v>34</v>
      </c>
      <c r="B35" t="s">
        <v>104</v>
      </c>
      <c r="C35" t="s">
        <v>121</v>
      </c>
      <c r="D35">
        <v>6</v>
      </c>
      <c r="E35">
        <v>3</v>
      </c>
      <c r="F35">
        <v>10</v>
      </c>
      <c r="G35">
        <v>22</v>
      </c>
      <c r="H35">
        <v>0</v>
      </c>
      <c r="I35">
        <v>2</v>
      </c>
      <c r="J35">
        <v>10</v>
      </c>
      <c r="K35">
        <f>SUM(Table35[[#This Row],[Outrun]:[Fetch]])</f>
        <v>19</v>
      </c>
      <c r="L35">
        <f>SUM(Table35[[#This Row],[Outrun]:[Single]])</f>
        <v>53</v>
      </c>
      <c r="M35">
        <f>100-Table35[[#This Row],[P Lost]]</f>
        <v>47</v>
      </c>
    </row>
    <row r="36" spans="1:14" x14ac:dyDescent="0.2">
      <c r="A36">
        <v>35</v>
      </c>
      <c r="B36" t="s">
        <v>111</v>
      </c>
      <c r="C36" t="s">
        <v>112</v>
      </c>
      <c r="D36">
        <v>3</v>
      </c>
      <c r="E36">
        <v>1</v>
      </c>
      <c r="F36">
        <v>6</v>
      </c>
      <c r="G36">
        <v>26</v>
      </c>
      <c r="H36">
        <v>0</v>
      </c>
      <c r="I36">
        <v>9</v>
      </c>
      <c r="J36">
        <v>10</v>
      </c>
      <c r="K36">
        <f>SUM(Table35[[#This Row],[Outrun]:[Fetch]])</f>
        <v>10</v>
      </c>
      <c r="L36">
        <f>SUM(Table35[[#This Row],[Outrun]:[Single]])</f>
        <v>55</v>
      </c>
      <c r="M36">
        <f>100-Table35[[#This Row],[P Lost]]</f>
        <v>45</v>
      </c>
    </row>
    <row r="37" spans="1:14" x14ac:dyDescent="0.2">
      <c r="A37">
        <v>36</v>
      </c>
      <c r="B37" t="s">
        <v>151</v>
      </c>
      <c r="C37" t="s">
        <v>152</v>
      </c>
      <c r="D37">
        <v>8</v>
      </c>
      <c r="E37">
        <v>2</v>
      </c>
      <c r="F37">
        <v>10</v>
      </c>
      <c r="G37">
        <v>26</v>
      </c>
      <c r="H37">
        <v>0</v>
      </c>
      <c r="I37">
        <v>2</v>
      </c>
      <c r="J37">
        <v>10</v>
      </c>
      <c r="K37">
        <f>SUM(Table35[[#This Row],[Outrun]:[Fetch]])</f>
        <v>20</v>
      </c>
      <c r="L37">
        <f>SUM(Table35[[#This Row],[Outrun]:[Single]])</f>
        <v>58</v>
      </c>
      <c r="M37">
        <f>100-Table35[[#This Row],[P Lost]]</f>
        <v>42</v>
      </c>
    </row>
    <row r="38" spans="1:14" x14ac:dyDescent="0.2">
      <c r="A38">
        <v>37</v>
      </c>
      <c r="B38" t="s">
        <v>123</v>
      </c>
      <c r="C38" t="s">
        <v>124</v>
      </c>
      <c r="D38">
        <v>18</v>
      </c>
      <c r="E38">
        <v>1</v>
      </c>
      <c r="F38">
        <v>11</v>
      </c>
      <c r="G38">
        <v>26</v>
      </c>
      <c r="H38">
        <v>0</v>
      </c>
      <c r="I38">
        <v>4</v>
      </c>
      <c r="J38">
        <v>10</v>
      </c>
      <c r="K38">
        <f>SUM(Table35[[#This Row],[Outrun]:[Fetch]])</f>
        <v>30</v>
      </c>
      <c r="L38">
        <f>SUM(Table35[[#This Row],[Outrun]:[Single]])</f>
        <v>70</v>
      </c>
      <c r="M38">
        <f>100-Table35[[#This Row],[P Lost]]</f>
        <v>30</v>
      </c>
    </row>
    <row r="39" spans="1:14" x14ac:dyDescent="0.2">
      <c r="A39">
        <v>38</v>
      </c>
      <c r="B39" t="s">
        <v>149</v>
      </c>
      <c r="C39" t="s">
        <v>72</v>
      </c>
      <c r="D39">
        <v>1</v>
      </c>
      <c r="E39">
        <v>0</v>
      </c>
      <c r="F39">
        <v>6</v>
      </c>
      <c r="G39">
        <v>93</v>
      </c>
      <c r="K39">
        <f>SUM(Table35[[#This Row],[Outrun]:[Fetch]])</f>
        <v>7</v>
      </c>
      <c r="L39">
        <f>SUM(Table35[[#This Row],[Outrun]:[Single]])</f>
        <v>100</v>
      </c>
      <c r="M39">
        <f>100-Table35[[#This Row],[P Lost]]</f>
        <v>0</v>
      </c>
      <c r="N39" t="s">
        <v>99</v>
      </c>
    </row>
    <row r="40" spans="1:14" x14ac:dyDescent="0.2">
      <c r="A40">
        <v>39</v>
      </c>
      <c r="B40" t="s">
        <v>107</v>
      </c>
      <c r="C40" t="s">
        <v>136</v>
      </c>
      <c r="D40">
        <v>0</v>
      </c>
      <c r="E40">
        <v>0</v>
      </c>
      <c r="F40">
        <v>7</v>
      </c>
      <c r="G40">
        <v>93</v>
      </c>
      <c r="K40">
        <f>SUM(Table35[[#This Row],[Outrun]:[Fetch]])</f>
        <v>7</v>
      </c>
      <c r="L40">
        <f>SUM(Table35[[#This Row],[Outrun]:[Single]])</f>
        <v>100</v>
      </c>
      <c r="M40">
        <f>100-Table35[[#This Row],[P Lost]]</f>
        <v>0</v>
      </c>
      <c r="N40" t="s">
        <v>99</v>
      </c>
    </row>
    <row r="41" spans="1:14" x14ac:dyDescent="0.2">
      <c r="A41">
        <v>40</v>
      </c>
      <c r="B41" t="s">
        <v>119</v>
      </c>
      <c r="C41" t="s">
        <v>120</v>
      </c>
      <c r="D41">
        <v>6</v>
      </c>
      <c r="E41">
        <v>3</v>
      </c>
      <c r="F41">
        <v>2</v>
      </c>
      <c r="G41">
        <v>21</v>
      </c>
      <c r="H41">
        <v>0</v>
      </c>
      <c r="I41">
        <v>68</v>
      </c>
      <c r="K41">
        <f>SUM(Table35[[#This Row],[Outrun]:[Fetch]])</f>
        <v>11</v>
      </c>
      <c r="L41">
        <f>SUM(Table35[[#This Row],[Outrun]:[Single]])</f>
        <v>100</v>
      </c>
      <c r="M41">
        <f>100-Table35[[#This Row],[P Lost]]</f>
        <v>0</v>
      </c>
      <c r="N41" t="s">
        <v>99</v>
      </c>
    </row>
    <row r="42" spans="1:14" x14ac:dyDescent="0.2">
      <c r="A42">
        <v>41</v>
      </c>
      <c r="B42" t="s">
        <v>97</v>
      </c>
      <c r="C42" t="s">
        <v>24</v>
      </c>
      <c r="D42">
        <v>3</v>
      </c>
      <c r="E42">
        <v>0</v>
      </c>
      <c r="F42">
        <v>9</v>
      </c>
      <c r="G42">
        <v>26</v>
      </c>
      <c r="H42">
        <v>62</v>
      </c>
      <c r="K42">
        <f>SUM(Table35[[#This Row],[Outrun]:[Fetch]])</f>
        <v>12</v>
      </c>
      <c r="L42">
        <f>SUM(Table35[[#This Row],[Outrun]:[Single]])</f>
        <v>100</v>
      </c>
      <c r="M42">
        <f>100-Table35[[#This Row],[P Lost]]</f>
        <v>0</v>
      </c>
      <c r="N42" t="s">
        <v>99</v>
      </c>
    </row>
    <row r="43" spans="1:14" x14ac:dyDescent="0.2">
      <c r="A43">
        <v>42</v>
      </c>
      <c r="B43" t="s">
        <v>119</v>
      </c>
      <c r="C43" t="s">
        <v>163</v>
      </c>
      <c r="D43">
        <v>2</v>
      </c>
      <c r="E43">
        <v>2</v>
      </c>
      <c r="F43">
        <v>9</v>
      </c>
      <c r="G43">
        <v>87</v>
      </c>
      <c r="K43">
        <f>SUM(Table35[[#This Row],[Outrun]:[Fetch]])</f>
        <v>13</v>
      </c>
      <c r="L43">
        <f>SUM(Table35[[#This Row],[Outrun]:[Single]])</f>
        <v>100</v>
      </c>
      <c r="M43">
        <f>100-Table35[[#This Row],[P Lost]]</f>
        <v>0</v>
      </c>
      <c r="N43" t="s">
        <v>99</v>
      </c>
    </row>
    <row r="44" spans="1:14" x14ac:dyDescent="0.2">
      <c r="A44">
        <v>43</v>
      </c>
      <c r="B44" t="s">
        <v>111</v>
      </c>
      <c r="C44" t="s">
        <v>173</v>
      </c>
      <c r="D44">
        <v>5</v>
      </c>
      <c r="E44">
        <v>1</v>
      </c>
      <c r="F44">
        <v>8</v>
      </c>
      <c r="G44">
        <v>86</v>
      </c>
      <c r="K44">
        <f>SUM(Table35[[#This Row],[Outrun]:[Fetch]])</f>
        <v>14</v>
      </c>
      <c r="L44">
        <f>SUM(Table35[[#This Row],[Outrun]:[Single]])</f>
        <v>100</v>
      </c>
      <c r="M44">
        <f>100-Table35[[#This Row],[P Lost]]</f>
        <v>0</v>
      </c>
      <c r="N44" t="s">
        <v>99</v>
      </c>
    </row>
    <row r="45" spans="1:14" x14ac:dyDescent="0.2">
      <c r="A45">
        <v>44</v>
      </c>
      <c r="B45" t="s">
        <v>102</v>
      </c>
      <c r="C45" t="s">
        <v>103</v>
      </c>
      <c r="D45">
        <v>1</v>
      </c>
      <c r="E45">
        <v>2</v>
      </c>
      <c r="F45">
        <v>97</v>
      </c>
      <c r="K45">
        <f>SUM(Table35[[#This Row],[Outrun]:[Fetch]])</f>
        <v>100</v>
      </c>
      <c r="L45">
        <f>SUM(Table35[[#This Row],[Outrun]:[Single]])</f>
        <v>100</v>
      </c>
      <c r="M45">
        <f>100-Table35[[#This Row],[P Lost]]</f>
        <v>0</v>
      </c>
      <c r="N45" t="s">
        <v>99</v>
      </c>
    </row>
    <row r="46" spans="1:14" x14ac:dyDescent="0.2">
      <c r="A46">
        <v>45</v>
      </c>
      <c r="B46" t="s">
        <v>169</v>
      </c>
      <c r="C46" t="s">
        <v>170</v>
      </c>
      <c r="D46">
        <v>18</v>
      </c>
      <c r="E46">
        <v>82</v>
      </c>
      <c r="K46" s="10">
        <f>SUM(Table35[[#This Row],[Outrun]:[Fetch]])</f>
        <v>100</v>
      </c>
      <c r="L46" s="10">
        <f>SUM(Table35[[#This Row],[Outrun]:[Single]])</f>
        <v>100</v>
      </c>
      <c r="M46" s="10">
        <f>100-Table35[[#This Row],[P Lost]]</f>
        <v>0</v>
      </c>
      <c r="N46" t="s">
        <v>101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A03085-4516-8748-80E8-CC3A2BD2FA89}">
          <x14:formula1>
            <xm:f>Handlers!$C$2:$C$38</xm:f>
          </x14:formula1>
          <xm:sqref>B2:B43</xm:sqref>
        </x14:dataValidation>
        <x14:dataValidation type="list" allowBlank="1" showInputMessage="1" showErrorMessage="1" xr:uid="{0365F7A2-CFE0-9F43-AFE8-C6FDD7735693}">
          <x14:formula1>
            <xm:f>Handlers!$C$2:$C$39</xm:f>
          </x14:formula1>
          <xm:sqref>B44:B47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D5A8-6090-C546-88F7-CF32A368A4B6}">
  <dimension ref="A8:F17"/>
  <sheetViews>
    <sheetView workbookViewId="0">
      <selection activeCell="Q26" sqref="Q26"/>
    </sheetView>
  </sheetViews>
  <sheetFormatPr baseColWidth="10" defaultRowHeight="16" x14ac:dyDescent="0.2"/>
  <cols>
    <col min="1" max="1" width="20.83203125" customWidth="1"/>
    <col min="5" max="5" width="11" customWidth="1"/>
  </cols>
  <sheetData>
    <row r="8" spans="1:6" x14ac:dyDescent="0.2">
      <c r="A8" t="s">
        <v>73</v>
      </c>
      <c r="B8" t="s">
        <v>74</v>
      </c>
      <c r="C8" t="s">
        <v>84</v>
      </c>
      <c r="D8" t="s">
        <v>175</v>
      </c>
      <c r="E8" t="s">
        <v>176</v>
      </c>
      <c r="F8" t="s">
        <v>177</v>
      </c>
    </row>
    <row r="9" spans="1:6" x14ac:dyDescent="0.2">
      <c r="A9" t="s">
        <v>109</v>
      </c>
      <c r="B9" t="s">
        <v>110</v>
      </c>
      <c r="C9">
        <v>77</v>
      </c>
      <c r="D9">
        <v>74</v>
      </c>
      <c r="E9">
        <v>83</v>
      </c>
      <c r="F9">
        <v>234</v>
      </c>
    </row>
    <row r="10" spans="1:6" x14ac:dyDescent="0.2">
      <c r="A10" t="s">
        <v>86</v>
      </c>
      <c r="B10" t="s">
        <v>148</v>
      </c>
      <c r="C10">
        <v>69</v>
      </c>
      <c r="D10">
        <v>77</v>
      </c>
      <c r="E10">
        <v>82</v>
      </c>
      <c r="F10">
        <v>228</v>
      </c>
    </row>
    <row r="11" spans="1:6" x14ac:dyDescent="0.2">
      <c r="A11" t="s">
        <v>129</v>
      </c>
      <c r="B11" t="s">
        <v>130</v>
      </c>
      <c r="C11">
        <v>71</v>
      </c>
      <c r="D11">
        <v>83</v>
      </c>
      <c r="E11">
        <v>71</v>
      </c>
      <c r="F11">
        <v>225</v>
      </c>
    </row>
    <row r="12" spans="1:6" x14ac:dyDescent="0.2">
      <c r="A12" t="s">
        <v>116</v>
      </c>
      <c r="B12" t="s">
        <v>147</v>
      </c>
      <c r="C12">
        <v>80</v>
      </c>
      <c r="D12">
        <v>77</v>
      </c>
      <c r="E12">
        <v>67</v>
      </c>
      <c r="F12">
        <v>224</v>
      </c>
    </row>
    <row r="13" spans="1:6" x14ac:dyDescent="0.2">
      <c r="A13" t="s">
        <v>129</v>
      </c>
      <c r="B13" t="s">
        <v>150</v>
      </c>
      <c r="C13">
        <v>69</v>
      </c>
      <c r="D13">
        <v>80</v>
      </c>
      <c r="E13">
        <v>71</v>
      </c>
      <c r="F13">
        <v>220</v>
      </c>
    </row>
    <row r="14" spans="1:6" x14ac:dyDescent="0.2">
      <c r="A14" t="s">
        <v>137</v>
      </c>
      <c r="B14" t="s">
        <v>165</v>
      </c>
      <c r="C14">
        <v>66</v>
      </c>
      <c r="D14">
        <v>77</v>
      </c>
      <c r="E14">
        <v>68</v>
      </c>
      <c r="F14">
        <v>211</v>
      </c>
    </row>
    <row r="15" spans="1:6" x14ac:dyDescent="0.2">
      <c r="A15" t="s">
        <v>92</v>
      </c>
      <c r="B15" t="s">
        <v>93</v>
      </c>
      <c r="C15">
        <v>67</v>
      </c>
      <c r="D15">
        <v>75</v>
      </c>
      <c r="E15">
        <v>67</v>
      </c>
      <c r="F15">
        <v>209</v>
      </c>
    </row>
    <row r="16" spans="1:6" x14ac:dyDescent="0.2">
      <c r="A16" t="s">
        <v>139</v>
      </c>
      <c r="B16" t="s">
        <v>153</v>
      </c>
      <c r="C16">
        <v>82</v>
      </c>
      <c r="D16">
        <v>61</v>
      </c>
      <c r="E16">
        <v>56</v>
      </c>
      <c r="F16">
        <v>199</v>
      </c>
    </row>
    <row r="17" spans="1:6" x14ac:dyDescent="0.2">
      <c r="A17" t="s">
        <v>116</v>
      </c>
      <c r="B17" t="s">
        <v>117</v>
      </c>
      <c r="C17">
        <v>74</v>
      </c>
      <c r="D17">
        <v>72</v>
      </c>
      <c r="E17">
        <v>51</v>
      </c>
      <c r="F17">
        <v>197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09D3-8B2C-BB49-9278-175213AEA38A}">
  <dimension ref="A1:L29"/>
  <sheetViews>
    <sheetView workbookViewId="0">
      <selection activeCell="B1" sqref="B1:C29"/>
    </sheetView>
  </sheetViews>
  <sheetFormatPr baseColWidth="10" defaultRowHeight="16" x14ac:dyDescent="0.2"/>
  <cols>
    <col min="2" max="2" width="21" customWidth="1"/>
    <col min="3" max="3" width="19.5" customWidth="1"/>
    <col min="9" max="9" width="11.5" customWidth="1"/>
    <col min="12" max="12" width="30.6640625" customWidth="1"/>
  </cols>
  <sheetData>
    <row r="1" spans="1:12" x14ac:dyDescent="0.2">
      <c r="B1" t="s">
        <v>73</v>
      </c>
      <c r="C1" t="s">
        <v>74</v>
      </c>
      <c r="D1" t="s">
        <v>166</v>
      </c>
      <c r="E1" t="s">
        <v>76</v>
      </c>
      <c r="F1" t="s">
        <v>178</v>
      </c>
      <c r="G1" t="s">
        <v>78</v>
      </c>
      <c r="H1" t="s">
        <v>80</v>
      </c>
      <c r="I1" t="s">
        <v>82</v>
      </c>
      <c r="J1" t="s">
        <v>168</v>
      </c>
      <c r="K1" t="s">
        <v>84</v>
      </c>
      <c r="L1" t="s">
        <v>98</v>
      </c>
    </row>
    <row r="2" spans="1:12" x14ac:dyDescent="0.2">
      <c r="A2">
        <v>1</v>
      </c>
      <c r="B2" t="s">
        <v>92</v>
      </c>
      <c r="C2" t="s">
        <v>191</v>
      </c>
      <c r="D2">
        <v>0</v>
      </c>
      <c r="E2">
        <v>0</v>
      </c>
      <c r="F2">
        <v>9</v>
      </c>
      <c r="G2">
        <v>2</v>
      </c>
      <c r="H2">
        <v>2</v>
      </c>
      <c r="I2">
        <f>SUM(Table7[[#This Row],[Outrun]:[Fetch ]])</f>
        <v>9</v>
      </c>
      <c r="J2" s="10">
        <f>SUM(Table7[[#This Row],[Outrun]:[Pen]])</f>
        <v>13</v>
      </c>
      <c r="K2">
        <f>90-Table7[P Lost]</f>
        <v>77</v>
      </c>
    </row>
    <row r="3" spans="1:12" x14ac:dyDescent="0.2">
      <c r="A3">
        <v>2</v>
      </c>
      <c r="B3" t="s">
        <v>129</v>
      </c>
      <c r="C3" t="s">
        <v>199</v>
      </c>
      <c r="D3">
        <v>0</v>
      </c>
      <c r="E3">
        <v>0</v>
      </c>
      <c r="F3">
        <v>1</v>
      </c>
      <c r="G3">
        <v>8</v>
      </c>
      <c r="H3">
        <v>7</v>
      </c>
      <c r="I3">
        <f>SUM(Table7[[#This Row],[Outrun]:[Fetch ]])</f>
        <v>1</v>
      </c>
      <c r="J3" s="10">
        <f>SUM(Table7[[#This Row],[Outrun]:[Pen]])</f>
        <v>16</v>
      </c>
      <c r="K3">
        <f>90-Table7[P Lost]</f>
        <v>74</v>
      </c>
    </row>
    <row r="4" spans="1:12" x14ac:dyDescent="0.2">
      <c r="A4">
        <v>3</v>
      </c>
      <c r="B4" t="s">
        <v>116</v>
      </c>
      <c r="C4" t="s">
        <v>126</v>
      </c>
      <c r="D4">
        <v>2</v>
      </c>
      <c r="E4">
        <v>1</v>
      </c>
      <c r="F4">
        <v>3</v>
      </c>
      <c r="G4">
        <v>7</v>
      </c>
      <c r="H4">
        <v>6</v>
      </c>
      <c r="I4" s="10">
        <f>SUM(Table7[[#This Row],[Outrun]:[Fetch ]])</f>
        <v>6</v>
      </c>
      <c r="J4" s="10">
        <f>SUM(Table7[[#This Row],[Outrun]:[Pen]])</f>
        <v>19</v>
      </c>
      <c r="K4">
        <f>90-Table7[P Lost]</f>
        <v>71</v>
      </c>
    </row>
    <row r="5" spans="1:12" x14ac:dyDescent="0.2">
      <c r="A5">
        <v>4</v>
      </c>
      <c r="B5" t="s">
        <v>97</v>
      </c>
      <c r="C5" t="s">
        <v>179</v>
      </c>
      <c r="D5">
        <v>4</v>
      </c>
      <c r="E5">
        <v>2</v>
      </c>
      <c r="F5">
        <v>1</v>
      </c>
      <c r="G5">
        <v>3</v>
      </c>
      <c r="H5">
        <v>10</v>
      </c>
      <c r="I5">
        <f>SUM(Table7[[#This Row],[Outrun]:[Fetch ]])</f>
        <v>7</v>
      </c>
      <c r="J5">
        <f>SUM(Table7[[#This Row],[Outrun]:[Pen]])</f>
        <v>20</v>
      </c>
      <c r="K5">
        <f>90-Table7[P Lost]</f>
        <v>70</v>
      </c>
    </row>
    <row r="6" spans="1:12" x14ac:dyDescent="0.2">
      <c r="A6">
        <v>5</v>
      </c>
      <c r="B6" t="s">
        <v>139</v>
      </c>
      <c r="C6" t="s">
        <v>159</v>
      </c>
      <c r="D6">
        <v>2</v>
      </c>
      <c r="E6">
        <v>0</v>
      </c>
      <c r="F6">
        <v>2</v>
      </c>
      <c r="G6">
        <v>17</v>
      </c>
      <c r="H6">
        <v>2</v>
      </c>
      <c r="I6" s="10">
        <f>SUM(Table7[[#This Row],[Outrun]:[Fetch ]])</f>
        <v>4</v>
      </c>
      <c r="J6" s="10">
        <f>SUM(Table7[[#This Row],[Outrun]:[Pen]])</f>
        <v>23</v>
      </c>
      <c r="K6">
        <f>90-Table7[P Lost]</f>
        <v>67</v>
      </c>
    </row>
    <row r="7" spans="1:12" x14ac:dyDescent="0.2">
      <c r="A7">
        <v>6</v>
      </c>
      <c r="B7" t="s">
        <v>196</v>
      </c>
      <c r="C7" t="s">
        <v>197</v>
      </c>
      <c r="D7">
        <v>5</v>
      </c>
      <c r="E7">
        <v>2</v>
      </c>
      <c r="F7">
        <v>1</v>
      </c>
      <c r="G7">
        <v>6</v>
      </c>
      <c r="H7">
        <v>9</v>
      </c>
      <c r="I7">
        <f>SUM(Table7[[#This Row],[Outrun]:[Fetch ]])</f>
        <v>8</v>
      </c>
      <c r="J7" s="10">
        <f>SUM(Table7[[#This Row],[Outrun]:[Pen]])</f>
        <v>23</v>
      </c>
      <c r="K7">
        <f>90-Table7[P Lost]</f>
        <v>67</v>
      </c>
    </row>
    <row r="8" spans="1:12" x14ac:dyDescent="0.2">
      <c r="A8">
        <v>7</v>
      </c>
      <c r="B8" t="s">
        <v>154</v>
      </c>
      <c r="C8" t="s">
        <v>204</v>
      </c>
      <c r="D8">
        <v>0</v>
      </c>
      <c r="E8">
        <v>0</v>
      </c>
      <c r="F8">
        <v>3</v>
      </c>
      <c r="G8">
        <v>12</v>
      </c>
      <c r="H8">
        <v>10</v>
      </c>
      <c r="I8" s="10">
        <f>SUM(Table7[[#This Row],[Outrun]:[Fetch ]])</f>
        <v>3</v>
      </c>
      <c r="J8" s="10">
        <f>SUM(Table7[[#This Row],[Outrun]:[Pen]])</f>
        <v>25</v>
      </c>
      <c r="K8">
        <f>90-Table7[P Lost]</f>
        <v>65</v>
      </c>
    </row>
    <row r="9" spans="1:12" x14ac:dyDescent="0.2">
      <c r="A9">
        <v>8</v>
      </c>
      <c r="B9" t="s">
        <v>119</v>
      </c>
      <c r="C9" t="s">
        <v>200</v>
      </c>
      <c r="D9">
        <v>1</v>
      </c>
      <c r="E9">
        <v>1</v>
      </c>
      <c r="F9">
        <v>3</v>
      </c>
      <c r="G9">
        <v>10</v>
      </c>
      <c r="H9">
        <v>10</v>
      </c>
      <c r="I9" s="10">
        <f>SUM(Table7[[#This Row],[Outrun]:[Fetch ]])</f>
        <v>5</v>
      </c>
      <c r="J9" s="10">
        <f>SUM(Table7[[#This Row],[Outrun]:[Pen]])</f>
        <v>25</v>
      </c>
      <c r="K9">
        <f>90-Table7[P Lost]</f>
        <v>65</v>
      </c>
    </row>
    <row r="10" spans="1:12" x14ac:dyDescent="0.2">
      <c r="A10">
        <v>9</v>
      </c>
      <c r="B10" t="s">
        <v>180</v>
      </c>
      <c r="C10" t="s">
        <v>181</v>
      </c>
      <c r="D10">
        <v>3</v>
      </c>
      <c r="E10">
        <v>2</v>
      </c>
      <c r="F10">
        <v>7</v>
      </c>
      <c r="G10">
        <v>8</v>
      </c>
      <c r="H10">
        <v>10</v>
      </c>
      <c r="I10">
        <f>SUM(Table7[[#This Row],[Outrun]:[Fetch ]])</f>
        <v>12</v>
      </c>
      <c r="J10">
        <f>SUM(Table7[[#This Row],[Outrun]:[Pen]])</f>
        <v>30</v>
      </c>
      <c r="K10">
        <f>90-Table7[P Lost]</f>
        <v>60</v>
      </c>
    </row>
    <row r="11" spans="1:12" x14ac:dyDescent="0.2">
      <c r="A11">
        <v>10</v>
      </c>
      <c r="B11" t="s">
        <v>209</v>
      </c>
      <c r="C11" t="s">
        <v>210</v>
      </c>
      <c r="D11">
        <v>3</v>
      </c>
      <c r="E11">
        <v>1</v>
      </c>
      <c r="F11">
        <v>3</v>
      </c>
      <c r="G11">
        <v>17</v>
      </c>
      <c r="H11">
        <v>10</v>
      </c>
      <c r="I11" s="10">
        <f>SUM(Table7[[#This Row],[Outrun]:[Fetch ]])</f>
        <v>7</v>
      </c>
      <c r="J11" s="10">
        <f>SUM(Table7[[#This Row],[Outrun]:[Pen]])</f>
        <v>34</v>
      </c>
      <c r="K11">
        <f>90-Table7[P Lost]</f>
        <v>56</v>
      </c>
    </row>
    <row r="12" spans="1:12" x14ac:dyDescent="0.2">
      <c r="A12">
        <v>11</v>
      </c>
      <c r="B12" t="s">
        <v>188</v>
      </c>
      <c r="C12" t="s">
        <v>140</v>
      </c>
      <c r="D12">
        <v>8</v>
      </c>
      <c r="E12">
        <v>2</v>
      </c>
      <c r="F12">
        <v>6</v>
      </c>
      <c r="G12">
        <v>8</v>
      </c>
      <c r="H12">
        <v>10</v>
      </c>
      <c r="I12">
        <f>SUM(Table7[[#This Row],[Outrun]:[Fetch ]])</f>
        <v>16</v>
      </c>
      <c r="J12" s="10">
        <f>SUM(Table7[[#This Row],[Outrun]:[Pen]])</f>
        <v>34</v>
      </c>
      <c r="K12">
        <f>90-Table7[P Lost]</f>
        <v>56</v>
      </c>
    </row>
    <row r="13" spans="1:12" x14ac:dyDescent="0.2">
      <c r="A13">
        <v>12</v>
      </c>
      <c r="B13" t="s">
        <v>102</v>
      </c>
      <c r="C13" t="s">
        <v>195</v>
      </c>
      <c r="D13">
        <v>0</v>
      </c>
      <c r="E13">
        <v>0</v>
      </c>
      <c r="F13">
        <v>6</v>
      </c>
      <c r="G13">
        <v>25</v>
      </c>
      <c r="H13">
        <v>4</v>
      </c>
      <c r="I13">
        <f>SUM(Table7[[#This Row],[Outrun]:[Fetch ]])</f>
        <v>6</v>
      </c>
      <c r="J13" s="10">
        <f>SUM(Table7[[#This Row],[Outrun]:[Pen]])</f>
        <v>35</v>
      </c>
      <c r="K13">
        <f>90-Table7[P Lost]</f>
        <v>55</v>
      </c>
    </row>
    <row r="14" spans="1:12" x14ac:dyDescent="0.2">
      <c r="A14">
        <v>13</v>
      </c>
      <c r="B14" t="s">
        <v>127</v>
      </c>
      <c r="C14" t="s">
        <v>186</v>
      </c>
      <c r="D14">
        <v>8</v>
      </c>
      <c r="E14">
        <v>1</v>
      </c>
      <c r="F14">
        <v>5</v>
      </c>
      <c r="G14">
        <v>29</v>
      </c>
      <c r="H14">
        <v>2</v>
      </c>
      <c r="I14">
        <f>SUM(Table7[[#This Row],[Outrun]:[Fetch ]])</f>
        <v>14</v>
      </c>
      <c r="J14" s="10">
        <f>SUM(Table7[[#This Row],[Outrun]:[Pen]])</f>
        <v>45</v>
      </c>
      <c r="K14">
        <f>90-Table7[P Lost]</f>
        <v>45</v>
      </c>
    </row>
    <row r="15" spans="1:12" x14ac:dyDescent="0.2">
      <c r="A15">
        <v>14</v>
      </c>
      <c r="B15" t="s">
        <v>139</v>
      </c>
      <c r="C15" t="s">
        <v>189</v>
      </c>
      <c r="D15">
        <v>9</v>
      </c>
      <c r="E15">
        <v>3</v>
      </c>
      <c r="F15">
        <v>9</v>
      </c>
      <c r="G15">
        <v>15</v>
      </c>
      <c r="H15">
        <v>10</v>
      </c>
      <c r="I15">
        <f>SUM(Table7[[#This Row],[Outrun]:[Fetch ]])</f>
        <v>21</v>
      </c>
      <c r="J15" s="10">
        <f>SUM(Table7[[#This Row],[Outrun]:[Pen]])</f>
        <v>46</v>
      </c>
      <c r="K15">
        <f>90-Table7[P Lost]</f>
        <v>44</v>
      </c>
    </row>
    <row r="16" spans="1:12" x14ac:dyDescent="0.2">
      <c r="A16">
        <v>15</v>
      </c>
      <c r="B16" t="s">
        <v>180</v>
      </c>
      <c r="C16" t="s">
        <v>206</v>
      </c>
      <c r="D16">
        <v>15</v>
      </c>
      <c r="E16">
        <v>5</v>
      </c>
      <c r="F16">
        <v>15</v>
      </c>
      <c r="G16">
        <v>6</v>
      </c>
      <c r="H16">
        <v>10</v>
      </c>
      <c r="I16" s="10">
        <f>SUM(Table7[[#This Row],[Outrun]:[Fetch ]])</f>
        <v>35</v>
      </c>
      <c r="J16" s="10">
        <f>SUM(Table7[[#This Row],[Outrun]:[Pen]])</f>
        <v>51</v>
      </c>
      <c r="K16">
        <f>90-Table7[P Lost]</f>
        <v>39</v>
      </c>
    </row>
    <row r="17" spans="1:12" x14ac:dyDescent="0.2">
      <c r="A17">
        <v>16</v>
      </c>
      <c r="B17" t="s">
        <v>95</v>
      </c>
      <c r="C17" t="s">
        <v>182</v>
      </c>
      <c r="D17">
        <v>12</v>
      </c>
      <c r="E17">
        <v>5</v>
      </c>
      <c r="F17">
        <v>12</v>
      </c>
      <c r="G17">
        <v>18</v>
      </c>
      <c r="H17">
        <v>10</v>
      </c>
      <c r="I17">
        <f>SUM(Table7[[#This Row],[Outrun]:[Fetch ]])</f>
        <v>29</v>
      </c>
      <c r="J17" s="10">
        <f>SUM(Table7[[#This Row],[Outrun]:[Pen]])</f>
        <v>57</v>
      </c>
      <c r="K17">
        <f>90-Table7[P Lost]</f>
        <v>33</v>
      </c>
    </row>
    <row r="18" spans="1:12" x14ac:dyDescent="0.2">
      <c r="A18">
        <v>17</v>
      </c>
      <c r="B18" t="s">
        <v>137</v>
      </c>
      <c r="C18" t="s">
        <v>185</v>
      </c>
      <c r="D18">
        <v>19</v>
      </c>
      <c r="E18">
        <v>5</v>
      </c>
      <c r="F18">
        <v>13</v>
      </c>
      <c r="G18">
        <v>13</v>
      </c>
      <c r="H18">
        <v>10</v>
      </c>
      <c r="I18">
        <f>SUM(Table7[[#This Row],[Outrun]:[Fetch ]])</f>
        <v>37</v>
      </c>
      <c r="J18" s="10">
        <f>SUM(Table7[[#This Row],[Outrun]:[Pen]])</f>
        <v>60</v>
      </c>
      <c r="K18">
        <f>90-Table7[P Lost]</f>
        <v>30</v>
      </c>
    </row>
    <row r="19" spans="1:12" x14ac:dyDescent="0.2">
      <c r="A19">
        <v>18</v>
      </c>
      <c r="B19" t="s">
        <v>141</v>
      </c>
      <c r="C19" t="s">
        <v>187</v>
      </c>
      <c r="D19">
        <v>2</v>
      </c>
      <c r="E19">
        <v>1</v>
      </c>
      <c r="F19">
        <v>0</v>
      </c>
      <c r="G19">
        <v>87</v>
      </c>
      <c r="I19">
        <f>SUM(Table7[[#This Row],[Outrun]:[Fetch ]])</f>
        <v>3</v>
      </c>
      <c r="J19" s="10">
        <f>SUM(Table7[[#This Row],[Outrun]:[Pen]])</f>
        <v>90</v>
      </c>
      <c r="K19">
        <f>90-Table7[P Lost]</f>
        <v>0</v>
      </c>
      <c r="L19" t="s">
        <v>101</v>
      </c>
    </row>
    <row r="20" spans="1:12" x14ac:dyDescent="0.2">
      <c r="A20">
        <v>19</v>
      </c>
      <c r="B20" t="s">
        <v>88</v>
      </c>
      <c r="C20" t="s">
        <v>201</v>
      </c>
      <c r="D20">
        <v>1</v>
      </c>
      <c r="E20">
        <v>1</v>
      </c>
      <c r="F20">
        <v>2</v>
      </c>
      <c r="G20">
        <v>8</v>
      </c>
      <c r="H20">
        <v>78</v>
      </c>
      <c r="I20" s="10">
        <f>SUM(Table7[[#This Row],[Outrun]:[Fetch ]])</f>
        <v>4</v>
      </c>
      <c r="J20" s="10">
        <f>SUM(Table7[[#This Row],[Outrun]:[Pen]])</f>
        <v>90</v>
      </c>
      <c r="K20">
        <f>90-Table7[P Lost]</f>
        <v>0</v>
      </c>
      <c r="L20" t="s">
        <v>101</v>
      </c>
    </row>
    <row r="21" spans="1:12" x14ac:dyDescent="0.2">
      <c r="A21">
        <v>20</v>
      </c>
      <c r="B21" t="s">
        <v>183</v>
      </c>
      <c r="C21" t="s">
        <v>184</v>
      </c>
      <c r="D21">
        <v>2</v>
      </c>
      <c r="E21">
        <v>1</v>
      </c>
      <c r="F21">
        <v>2</v>
      </c>
      <c r="G21">
        <v>5</v>
      </c>
      <c r="H21">
        <v>80</v>
      </c>
      <c r="I21">
        <f>SUM(Table7[[#This Row],[Outrun]:[Fetch ]])</f>
        <v>5</v>
      </c>
      <c r="J21" s="10">
        <f>SUM(Table7[[#This Row],[Outrun]:[Pen]])</f>
        <v>90</v>
      </c>
      <c r="K21">
        <f>90-Table7[P Lost]</f>
        <v>0</v>
      </c>
      <c r="L21" t="s">
        <v>101</v>
      </c>
    </row>
    <row r="22" spans="1:12" x14ac:dyDescent="0.2">
      <c r="A22">
        <v>21</v>
      </c>
      <c r="B22" t="s">
        <v>190</v>
      </c>
      <c r="C22" t="s">
        <v>192</v>
      </c>
      <c r="D22">
        <v>0</v>
      </c>
      <c r="E22">
        <v>0</v>
      </c>
      <c r="F22">
        <v>5</v>
      </c>
      <c r="G22">
        <v>6</v>
      </c>
      <c r="H22">
        <v>79</v>
      </c>
      <c r="I22">
        <f>SUM(Table7[[#This Row],[Outrun]:[Fetch ]])</f>
        <v>5</v>
      </c>
      <c r="J22" s="10">
        <f>SUM(Table7[[#This Row],[Outrun]:[Pen]])</f>
        <v>90</v>
      </c>
      <c r="K22">
        <f>90-Table7[P Lost]</f>
        <v>0</v>
      </c>
      <c r="L22" t="s">
        <v>101</v>
      </c>
    </row>
    <row r="23" spans="1:12" x14ac:dyDescent="0.2">
      <c r="A23">
        <v>22</v>
      </c>
      <c r="B23" t="s">
        <v>127</v>
      </c>
      <c r="C23" t="s">
        <v>198</v>
      </c>
      <c r="D23">
        <v>0</v>
      </c>
      <c r="E23">
        <v>0</v>
      </c>
      <c r="F23">
        <v>6</v>
      </c>
      <c r="G23">
        <v>27</v>
      </c>
      <c r="H23">
        <v>57</v>
      </c>
      <c r="I23">
        <f>SUM(Table7[[#This Row],[Outrun]:[Fetch ]])</f>
        <v>6</v>
      </c>
      <c r="J23" s="10">
        <f>SUM(Table7[[#This Row],[Outrun]:[Pen]])</f>
        <v>90</v>
      </c>
      <c r="K23">
        <f>90-Table7[P Lost]</f>
        <v>0</v>
      </c>
      <c r="L23" t="s">
        <v>101</v>
      </c>
    </row>
    <row r="24" spans="1:12" x14ac:dyDescent="0.2">
      <c r="A24">
        <v>23</v>
      </c>
      <c r="B24" t="s">
        <v>111</v>
      </c>
      <c r="C24" t="s">
        <v>203</v>
      </c>
      <c r="D24">
        <v>1</v>
      </c>
      <c r="E24">
        <v>1</v>
      </c>
      <c r="F24">
        <v>5</v>
      </c>
      <c r="G24">
        <v>4</v>
      </c>
      <c r="H24">
        <v>79</v>
      </c>
      <c r="I24" s="10">
        <f>SUM(Table7[[#This Row],[Outrun]:[Fetch ]])</f>
        <v>7</v>
      </c>
      <c r="J24" s="10">
        <f>SUM(Table7[[#This Row],[Outrun]:[Pen]])</f>
        <v>90</v>
      </c>
      <c r="K24">
        <f>90-Table7[P Lost]</f>
        <v>0</v>
      </c>
      <c r="L24" t="s">
        <v>101</v>
      </c>
    </row>
    <row r="25" spans="1:12" x14ac:dyDescent="0.2">
      <c r="A25">
        <v>24</v>
      </c>
      <c r="B25" t="s">
        <v>188</v>
      </c>
      <c r="C25" t="s">
        <v>202</v>
      </c>
      <c r="D25">
        <v>19</v>
      </c>
      <c r="E25">
        <v>5</v>
      </c>
      <c r="F25">
        <v>14</v>
      </c>
      <c r="G25">
        <v>11</v>
      </c>
      <c r="H25">
        <v>41</v>
      </c>
      <c r="I25" s="10">
        <f>SUM(Table7[[#This Row],[Outrun]:[Fetch ]])</f>
        <v>38</v>
      </c>
      <c r="J25" s="10">
        <f>SUM(Table7[[#This Row],[Outrun]:[Pen]])</f>
        <v>90</v>
      </c>
      <c r="K25">
        <f>90-Table7[P Lost]</f>
        <v>0</v>
      </c>
      <c r="L25" t="s">
        <v>101</v>
      </c>
    </row>
    <row r="26" spans="1:12" x14ac:dyDescent="0.2">
      <c r="A26">
        <v>25</v>
      </c>
      <c r="B26" t="s">
        <v>133</v>
      </c>
      <c r="C26" t="s">
        <v>207</v>
      </c>
      <c r="D26">
        <v>19</v>
      </c>
      <c r="E26">
        <v>2</v>
      </c>
      <c r="F26">
        <v>17</v>
      </c>
      <c r="G26">
        <v>3</v>
      </c>
      <c r="H26">
        <v>49</v>
      </c>
      <c r="I26" s="10">
        <f>SUM(Table7[[#This Row],[Outrun]:[Fetch ]])</f>
        <v>38</v>
      </c>
      <c r="J26" s="10">
        <f>SUM(Table7[[#This Row],[Outrun]:[Pen]])</f>
        <v>90</v>
      </c>
      <c r="K26">
        <f>90-Table7[P Lost]</f>
        <v>0</v>
      </c>
      <c r="L26" t="s">
        <v>101</v>
      </c>
    </row>
    <row r="27" spans="1:12" x14ac:dyDescent="0.2">
      <c r="A27">
        <v>26</v>
      </c>
      <c r="B27" t="s">
        <v>193</v>
      </c>
      <c r="C27" t="s">
        <v>194</v>
      </c>
      <c r="D27">
        <v>3</v>
      </c>
      <c r="E27">
        <v>2</v>
      </c>
      <c r="F27">
        <v>85</v>
      </c>
      <c r="I27">
        <f>SUM(Table7[[#This Row],[Outrun]:[Fetch ]])</f>
        <v>90</v>
      </c>
      <c r="J27" s="10">
        <f>SUM(Table7[[#This Row],[Outrun]:[Pen]])</f>
        <v>90</v>
      </c>
      <c r="K27">
        <f>90-Table7[P Lost]</f>
        <v>0</v>
      </c>
      <c r="L27" t="s">
        <v>101</v>
      </c>
    </row>
    <row r="28" spans="1:12" x14ac:dyDescent="0.2">
      <c r="A28">
        <v>27</v>
      </c>
      <c r="B28" t="s">
        <v>113</v>
      </c>
      <c r="C28" t="s">
        <v>205</v>
      </c>
      <c r="D28">
        <v>19</v>
      </c>
      <c r="E28">
        <v>2</v>
      </c>
      <c r="F28">
        <v>69</v>
      </c>
      <c r="I28" s="10">
        <f>SUM(Table7[[#This Row],[Outrun]:[Fetch ]])</f>
        <v>90</v>
      </c>
      <c r="J28" s="10">
        <f>SUM(Table7[[#This Row],[Outrun]:[Pen]])</f>
        <v>90</v>
      </c>
      <c r="K28">
        <f>90-Table7[P Lost]</f>
        <v>0</v>
      </c>
      <c r="L28" t="s">
        <v>101</v>
      </c>
    </row>
    <row r="29" spans="1:12" x14ac:dyDescent="0.2">
      <c r="A29">
        <v>28</v>
      </c>
      <c r="B29" t="s">
        <v>143</v>
      </c>
      <c r="C29" t="s">
        <v>208</v>
      </c>
      <c r="D29">
        <v>9</v>
      </c>
      <c r="E29">
        <v>81</v>
      </c>
      <c r="I29" s="10">
        <f>SUM(Table7[[#This Row],[Outrun]:[Fetch ]])</f>
        <v>90</v>
      </c>
      <c r="J29" s="10">
        <f>SUM(Table7[[#This Row],[Outrun]:[Pen]])</f>
        <v>90</v>
      </c>
      <c r="K29">
        <f>90-Table7[P Lost]</f>
        <v>0</v>
      </c>
      <c r="L29" t="s">
        <v>101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11ECAF-2E2B-5A42-9D72-241981848F24}">
          <x14:formula1>
            <xm:f>Handlers!$C$2:$C$39</xm:f>
          </x14:formula1>
          <xm:sqref>B2:B39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C252-6A39-FC49-91A3-6F4C9B51D5A4}">
  <dimension ref="A2:L30"/>
  <sheetViews>
    <sheetView workbookViewId="0">
      <selection activeCell="C35" sqref="C35"/>
    </sheetView>
  </sheetViews>
  <sheetFormatPr baseColWidth="10" defaultRowHeight="16" x14ac:dyDescent="0.2"/>
  <cols>
    <col min="2" max="2" width="20.83203125" customWidth="1"/>
    <col min="9" max="9" width="11.5" customWidth="1"/>
    <col min="12" max="12" width="24.33203125" customWidth="1"/>
  </cols>
  <sheetData>
    <row r="2" spans="1:12" x14ac:dyDescent="0.2">
      <c r="B2" s="7" t="s">
        <v>73</v>
      </c>
      <c r="C2" s="7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211</v>
      </c>
      <c r="I2" t="s">
        <v>82</v>
      </c>
      <c r="J2" t="s">
        <v>168</v>
      </c>
      <c r="K2" t="s">
        <v>84</v>
      </c>
      <c r="L2" t="s">
        <v>98</v>
      </c>
    </row>
    <row r="3" spans="1:12" x14ac:dyDescent="0.2">
      <c r="A3">
        <v>1</v>
      </c>
      <c r="B3" s="9" t="s">
        <v>97</v>
      </c>
      <c r="C3" s="9" t="s">
        <v>179</v>
      </c>
      <c r="D3">
        <v>1</v>
      </c>
      <c r="E3">
        <v>1</v>
      </c>
      <c r="F3">
        <v>1</v>
      </c>
      <c r="G3">
        <v>7</v>
      </c>
      <c r="H3">
        <v>0</v>
      </c>
      <c r="I3">
        <f>SUM(Table8[[#This Row],[Out Run]:[Fetch]])</f>
        <v>3</v>
      </c>
      <c r="J3">
        <f>SUM(Table8[[#This Row],[Out Run]:[ Pen]])</f>
        <v>10</v>
      </c>
      <c r="K3">
        <f>90-Table8[[#This Row],[P Lost]]</f>
        <v>80</v>
      </c>
      <c r="L3" s="10"/>
    </row>
    <row r="4" spans="1:12" x14ac:dyDescent="0.2">
      <c r="A4">
        <v>2</v>
      </c>
      <c r="B4" s="9" t="s">
        <v>183</v>
      </c>
      <c r="C4" s="9" t="s">
        <v>184</v>
      </c>
      <c r="D4">
        <v>0</v>
      </c>
      <c r="E4">
        <v>0</v>
      </c>
      <c r="F4">
        <v>1</v>
      </c>
      <c r="G4">
        <v>8</v>
      </c>
      <c r="H4">
        <v>7</v>
      </c>
      <c r="I4">
        <f>SUM(Table8[[#This Row],[Out Run]:[Fetch]])</f>
        <v>1</v>
      </c>
      <c r="J4">
        <f>SUM(Table8[[#This Row],[Out Run]:[ Pen]])</f>
        <v>16</v>
      </c>
      <c r="K4">
        <f>90-Table8[[#This Row],[P Lost]]</f>
        <v>74</v>
      </c>
      <c r="L4" s="10"/>
    </row>
    <row r="5" spans="1:12" x14ac:dyDescent="0.2">
      <c r="A5">
        <v>3</v>
      </c>
      <c r="B5" s="8" t="s">
        <v>116</v>
      </c>
      <c r="C5" s="8" t="s">
        <v>126</v>
      </c>
      <c r="D5">
        <v>0</v>
      </c>
      <c r="E5">
        <v>0</v>
      </c>
      <c r="F5">
        <v>3</v>
      </c>
      <c r="G5">
        <v>11</v>
      </c>
      <c r="H5">
        <v>2</v>
      </c>
      <c r="I5">
        <f>SUM(Table8[[#This Row],[Out Run]:[Fetch]])</f>
        <v>3</v>
      </c>
      <c r="J5">
        <f>SUM(Table8[[#This Row],[Out Run]:[ Pen]])</f>
        <v>16</v>
      </c>
      <c r="K5">
        <f>90-Table8[[#This Row],[P Lost]]</f>
        <v>74</v>
      </c>
      <c r="L5" s="10"/>
    </row>
    <row r="6" spans="1:12" x14ac:dyDescent="0.2">
      <c r="A6">
        <v>4</v>
      </c>
      <c r="B6" s="9" t="s">
        <v>129</v>
      </c>
      <c r="C6" s="9" t="s">
        <v>199</v>
      </c>
      <c r="D6">
        <v>1</v>
      </c>
      <c r="E6">
        <v>1</v>
      </c>
      <c r="F6">
        <v>1</v>
      </c>
      <c r="G6">
        <v>5</v>
      </c>
      <c r="H6">
        <v>10</v>
      </c>
      <c r="I6">
        <f>SUM(Table8[[#This Row],[Out Run]:[Fetch]])</f>
        <v>3</v>
      </c>
      <c r="J6">
        <f>SUM(Table8[[#This Row],[Out Run]:[ Pen]])</f>
        <v>18</v>
      </c>
      <c r="K6">
        <f>90-Table8[[#This Row],[P Lost]]</f>
        <v>72</v>
      </c>
      <c r="L6" s="10"/>
    </row>
    <row r="7" spans="1:12" x14ac:dyDescent="0.2">
      <c r="A7">
        <v>5</v>
      </c>
      <c r="B7" s="9" t="s">
        <v>119</v>
      </c>
      <c r="C7" s="9" t="s">
        <v>200</v>
      </c>
      <c r="D7">
        <v>2</v>
      </c>
      <c r="E7">
        <v>1</v>
      </c>
      <c r="F7">
        <v>8</v>
      </c>
      <c r="G7">
        <v>8</v>
      </c>
      <c r="H7">
        <v>1</v>
      </c>
      <c r="I7">
        <f>SUM(Table8[[#This Row],[Out Run]:[Fetch]])</f>
        <v>11</v>
      </c>
      <c r="J7">
        <f>SUM(Table8[[#This Row],[Out Run]:[ Pen]])</f>
        <v>20</v>
      </c>
      <c r="K7">
        <f>90-Table8[[#This Row],[P Lost]]</f>
        <v>70</v>
      </c>
      <c r="L7" s="10"/>
    </row>
    <row r="8" spans="1:12" x14ac:dyDescent="0.2">
      <c r="A8">
        <v>6</v>
      </c>
      <c r="B8" s="9" t="s">
        <v>193</v>
      </c>
      <c r="C8" s="9" t="s">
        <v>194</v>
      </c>
      <c r="D8">
        <v>2</v>
      </c>
      <c r="E8">
        <v>3</v>
      </c>
      <c r="F8">
        <v>7</v>
      </c>
      <c r="G8">
        <v>12</v>
      </c>
      <c r="H8">
        <v>0</v>
      </c>
      <c r="I8">
        <f>SUM(Table8[[#This Row],[Out Run]:[Fetch]])</f>
        <v>12</v>
      </c>
      <c r="J8">
        <f>SUM(Table8[[#This Row],[Out Run]:[ Pen]])</f>
        <v>24</v>
      </c>
      <c r="K8">
        <f>90-Table8[[#This Row],[P Lost]]</f>
        <v>66</v>
      </c>
      <c r="L8" s="10"/>
    </row>
    <row r="9" spans="1:12" x14ac:dyDescent="0.2">
      <c r="A9">
        <v>7</v>
      </c>
      <c r="B9" s="8" t="s">
        <v>188</v>
      </c>
      <c r="C9" s="8" t="s">
        <v>140</v>
      </c>
      <c r="D9">
        <v>7</v>
      </c>
      <c r="E9">
        <v>2</v>
      </c>
      <c r="F9">
        <v>1</v>
      </c>
      <c r="G9">
        <v>13</v>
      </c>
      <c r="H9">
        <v>2</v>
      </c>
      <c r="I9">
        <f>SUM(Table8[[#This Row],[Out Run]:[Fetch]])</f>
        <v>10</v>
      </c>
      <c r="J9">
        <f>SUM(Table8[[#This Row],[Out Run]:[ Pen]])</f>
        <v>25</v>
      </c>
      <c r="K9">
        <f>90-Table8[[#This Row],[P Lost]]</f>
        <v>65</v>
      </c>
      <c r="L9" s="10"/>
    </row>
    <row r="10" spans="1:12" x14ac:dyDescent="0.2">
      <c r="A10">
        <v>8</v>
      </c>
      <c r="B10" s="8" t="s">
        <v>133</v>
      </c>
      <c r="C10" s="8" t="s">
        <v>207</v>
      </c>
      <c r="D10">
        <v>3</v>
      </c>
      <c r="E10">
        <v>2</v>
      </c>
      <c r="F10">
        <v>7</v>
      </c>
      <c r="G10">
        <v>7</v>
      </c>
      <c r="H10">
        <v>10</v>
      </c>
      <c r="I10">
        <f>SUM(Table8[[#This Row],[Out Run]:[Fetch]])</f>
        <v>12</v>
      </c>
      <c r="J10">
        <f>SUM(Table8[[#This Row],[Out Run]:[ Pen]])</f>
        <v>29</v>
      </c>
      <c r="K10">
        <f>90-Table8[[#This Row],[P Lost]]</f>
        <v>61</v>
      </c>
      <c r="L10" s="10"/>
    </row>
    <row r="11" spans="1:12" x14ac:dyDescent="0.2">
      <c r="A11">
        <v>9</v>
      </c>
      <c r="B11" s="8" t="s">
        <v>111</v>
      </c>
      <c r="C11" s="8" t="s">
        <v>203</v>
      </c>
      <c r="D11">
        <v>3</v>
      </c>
      <c r="E11">
        <v>3</v>
      </c>
      <c r="F11">
        <v>2</v>
      </c>
      <c r="G11">
        <v>12</v>
      </c>
      <c r="H11">
        <v>10</v>
      </c>
      <c r="I11">
        <f>SUM(Table8[[#This Row],[Out Run]:[Fetch]])</f>
        <v>8</v>
      </c>
      <c r="J11">
        <f>SUM(Table8[[#This Row],[Out Run]:[ Pen]])</f>
        <v>30</v>
      </c>
      <c r="K11">
        <f>90-Table8[[#This Row],[P Lost]]</f>
        <v>60</v>
      </c>
      <c r="L11" s="10"/>
    </row>
    <row r="12" spans="1:12" x14ac:dyDescent="0.2">
      <c r="A12">
        <v>10</v>
      </c>
      <c r="B12" s="8" t="s">
        <v>190</v>
      </c>
      <c r="C12" s="8" t="s">
        <v>192</v>
      </c>
      <c r="D12">
        <v>2</v>
      </c>
      <c r="E12">
        <v>1</v>
      </c>
      <c r="F12">
        <v>5</v>
      </c>
      <c r="G12">
        <v>12</v>
      </c>
      <c r="H12">
        <v>10</v>
      </c>
      <c r="I12">
        <f>SUM(Table8[[#This Row],[Out Run]:[Fetch]])</f>
        <v>8</v>
      </c>
      <c r="J12">
        <f>SUM(Table8[[#This Row],[Out Run]:[ Pen]])</f>
        <v>30</v>
      </c>
      <c r="K12">
        <f>90-Table8[[#This Row],[P Lost]]</f>
        <v>60</v>
      </c>
      <c r="L12" s="10"/>
    </row>
    <row r="13" spans="1:12" x14ac:dyDescent="0.2">
      <c r="A13">
        <v>11</v>
      </c>
      <c r="B13" s="9" t="s">
        <v>139</v>
      </c>
      <c r="C13" s="9" t="s">
        <v>159</v>
      </c>
      <c r="D13">
        <v>3</v>
      </c>
      <c r="E13">
        <v>1</v>
      </c>
      <c r="F13">
        <v>9</v>
      </c>
      <c r="G13">
        <v>14</v>
      </c>
      <c r="H13">
        <v>4</v>
      </c>
      <c r="I13">
        <f>SUM(Table8[[#This Row],[Out Run]:[Fetch]])</f>
        <v>13</v>
      </c>
      <c r="J13">
        <f>SUM(Table8[[#This Row],[Out Run]:[ Pen]])</f>
        <v>31</v>
      </c>
      <c r="K13">
        <f>90-Table8[[#This Row],[P Lost]]</f>
        <v>59</v>
      </c>
      <c r="L13" s="10"/>
    </row>
    <row r="14" spans="1:12" x14ac:dyDescent="0.2">
      <c r="A14">
        <v>12</v>
      </c>
      <c r="B14" s="8" t="s">
        <v>92</v>
      </c>
      <c r="C14" s="8" t="s">
        <v>191</v>
      </c>
      <c r="D14">
        <v>1</v>
      </c>
      <c r="E14">
        <v>2</v>
      </c>
      <c r="F14">
        <v>3</v>
      </c>
      <c r="G14">
        <v>25</v>
      </c>
      <c r="H14">
        <v>1</v>
      </c>
      <c r="I14">
        <f>SUM(Table8[[#This Row],[Out Run]:[Fetch]])</f>
        <v>6</v>
      </c>
      <c r="J14">
        <f>SUM(Table8[[#This Row],[Out Run]:[ Pen]])</f>
        <v>32</v>
      </c>
      <c r="K14">
        <f>90-Table8[[#This Row],[P Lost]]</f>
        <v>58</v>
      </c>
      <c r="L14" s="10"/>
    </row>
    <row r="15" spans="1:12" x14ac:dyDescent="0.2">
      <c r="A15">
        <v>13</v>
      </c>
      <c r="B15" s="9" t="s">
        <v>209</v>
      </c>
      <c r="C15" s="9" t="s">
        <v>210</v>
      </c>
      <c r="D15">
        <v>4</v>
      </c>
      <c r="E15">
        <v>3</v>
      </c>
      <c r="F15">
        <v>7</v>
      </c>
      <c r="G15">
        <v>19</v>
      </c>
      <c r="H15">
        <v>1</v>
      </c>
      <c r="I15">
        <f>SUM(Table8[[#This Row],[Out Run]:[Fetch]])</f>
        <v>14</v>
      </c>
      <c r="J15">
        <f>SUM(Table8[[#This Row],[Out Run]:[ Pen]])</f>
        <v>34</v>
      </c>
      <c r="K15">
        <f>90-Table8[[#This Row],[P Lost]]</f>
        <v>56</v>
      </c>
      <c r="L15" s="10"/>
    </row>
    <row r="16" spans="1:12" x14ac:dyDescent="0.2">
      <c r="A16">
        <v>14</v>
      </c>
      <c r="B16" s="9" t="s">
        <v>127</v>
      </c>
      <c r="C16" s="9" t="s">
        <v>198</v>
      </c>
      <c r="D16">
        <v>0</v>
      </c>
      <c r="E16">
        <v>0</v>
      </c>
      <c r="F16">
        <v>7</v>
      </c>
      <c r="G16">
        <v>28</v>
      </c>
      <c r="H16">
        <v>10</v>
      </c>
      <c r="I16">
        <f>SUM(Table8[[#This Row],[Out Run]:[Fetch]])</f>
        <v>7</v>
      </c>
      <c r="J16">
        <f>SUM(Table8[[#This Row],[Out Run]:[ Pen]])</f>
        <v>45</v>
      </c>
      <c r="K16">
        <f>90-Table8[[#This Row],[P Lost]]</f>
        <v>45</v>
      </c>
      <c r="L16" s="10"/>
    </row>
    <row r="17" spans="1:12" x14ac:dyDescent="0.2">
      <c r="A17">
        <v>15</v>
      </c>
      <c r="B17" s="9" t="s">
        <v>188</v>
      </c>
      <c r="C17" s="9" t="s">
        <v>202</v>
      </c>
      <c r="D17">
        <v>2</v>
      </c>
      <c r="E17">
        <v>3</v>
      </c>
      <c r="F17">
        <v>14</v>
      </c>
      <c r="G17">
        <v>26</v>
      </c>
      <c r="H17">
        <v>1</v>
      </c>
      <c r="I17">
        <f>SUM(Table8[[#This Row],[Out Run]:[Fetch]])</f>
        <v>19</v>
      </c>
      <c r="J17">
        <f>SUM(Table8[[#This Row],[Out Run]:[ Pen]])</f>
        <v>46</v>
      </c>
      <c r="K17">
        <f>90-Table8[[#This Row],[P Lost]]</f>
        <v>44</v>
      </c>
      <c r="L17" s="10"/>
    </row>
    <row r="18" spans="1:12" x14ac:dyDescent="0.2">
      <c r="A18">
        <v>16</v>
      </c>
      <c r="B18" s="9" t="s">
        <v>102</v>
      </c>
      <c r="C18" s="9" t="s">
        <v>195</v>
      </c>
      <c r="D18">
        <v>0</v>
      </c>
      <c r="E18">
        <v>0</v>
      </c>
      <c r="F18">
        <v>14</v>
      </c>
      <c r="G18">
        <v>27</v>
      </c>
      <c r="H18">
        <v>10</v>
      </c>
      <c r="I18">
        <f>SUM(Table8[[#This Row],[Out Run]:[Fetch]])</f>
        <v>14</v>
      </c>
      <c r="J18">
        <f>SUM(Table8[[#This Row],[Out Run]:[ Pen]])</f>
        <v>51</v>
      </c>
      <c r="K18">
        <f>90-Table8[[#This Row],[P Lost]]</f>
        <v>39</v>
      </c>
      <c r="L18" s="10"/>
    </row>
    <row r="19" spans="1:12" x14ac:dyDescent="0.2">
      <c r="A19">
        <v>17</v>
      </c>
      <c r="B19" s="8" t="s">
        <v>180</v>
      </c>
      <c r="C19" s="8" t="s">
        <v>181</v>
      </c>
      <c r="D19">
        <v>3</v>
      </c>
      <c r="E19">
        <v>3</v>
      </c>
      <c r="F19">
        <v>11</v>
      </c>
      <c r="G19">
        <v>28</v>
      </c>
      <c r="H19">
        <v>8</v>
      </c>
      <c r="I19">
        <f>SUM(Table8[[#This Row],[Out Run]:[Fetch]])</f>
        <v>17</v>
      </c>
      <c r="J19">
        <f>SUM(Table8[[#This Row],[Out Run]:[ Pen]])</f>
        <v>53</v>
      </c>
      <c r="K19">
        <f>90-Table8[[#This Row],[P Lost]]</f>
        <v>37</v>
      </c>
      <c r="L19" s="10"/>
    </row>
    <row r="20" spans="1:12" x14ac:dyDescent="0.2">
      <c r="A20">
        <v>18</v>
      </c>
      <c r="B20" s="9" t="s">
        <v>196</v>
      </c>
      <c r="C20" s="9" t="s">
        <v>197</v>
      </c>
      <c r="D20">
        <v>12</v>
      </c>
      <c r="E20">
        <v>0</v>
      </c>
      <c r="F20">
        <v>16</v>
      </c>
      <c r="G20">
        <v>15</v>
      </c>
      <c r="H20">
        <v>10</v>
      </c>
      <c r="I20">
        <f>SUM(Table8[[#This Row],[Out Run]:[Fetch]])</f>
        <v>28</v>
      </c>
      <c r="J20">
        <f>SUM(Table8[[#This Row],[Out Run]:[ Pen]])</f>
        <v>53</v>
      </c>
      <c r="K20">
        <f>90-Table8[[#This Row],[P Lost]]</f>
        <v>37</v>
      </c>
      <c r="L20" s="10"/>
    </row>
    <row r="21" spans="1:12" x14ac:dyDescent="0.2">
      <c r="A21">
        <v>19</v>
      </c>
      <c r="B21" s="8" t="s">
        <v>127</v>
      </c>
      <c r="C21" s="8" t="s">
        <v>186</v>
      </c>
      <c r="D21">
        <v>12</v>
      </c>
      <c r="E21">
        <v>0</v>
      </c>
      <c r="F21">
        <v>1</v>
      </c>
      <c r="G21">
        <v>77</v>
      </c>
      <c r="I21">
        <f>SUM(Table8[[#This Row],[Out Run]:[Fetch]])</f>
        <v>13</v>
      </c>
      <c r="J21">
        <f>SUM(Table8[[#This Row],[Out Run]:[ Pen]])</f>
        <v>90</v>
      </c>
      <c r="K21">
        <f>90-Table8[[#This Row],[P Lost]]</f>
        <v>0</v>
      </c>
      <c r="L21" s="10" t="s">
        <v>101</v>
      </c>
    </row>
    <row r="22" spans="1:12" x14ac:dyDescent="0.2">
      <c r="A22">
        <v>20</v>
      </c>
      <c r="B22" s="8" t="s">
        <v>154</v>
      </c>
      <c r="C22" s="8" t="s">
        <v>204</v>
      </c>
      <c r="D22">
        <v>18</v>
      </c>
      <c r="E22">
        <v>0</v>
      </c>
      <c r="F22">
        <v>5</v>
      </c>
      <c r="G22">
        <v>19</v>
      </c>
      <c r="H22">
        <v>48</v>
      </c>
      <c r="I22">
        <f>SUM(Table8[[#This Row],[Out Run]:[Fetch]])</f>
        <v>23</v>
      </c>
      <c r="J22">
        <f>SUM(Table8[[#This Row],[Out Run]:[ Pen]])</f>
        <v>90</v>
      </c>
      <c r="K22">
        <f>90-Table8[[#This Row],[P Lost]]</f>
        <v>0</v>
      </c>
      <c r="L22" s="10" t="s">
        <v>101</v>
      </c>
    </row>
    <row r="23" spans="1:12" x14ac:dyDescent="0.2">
      <c r="A23">
        <v>21</v>
      </c>
      <c r="B23" s="8" t="s">
        <v>137</v>
      </c>
      <c r="C23" s="8" t="s">
        <v>213</v>
      </c>
      <c r="D23">
        <v>19</v>
      </c>
      <c r="E23">
        <v>4</v>
      </c>
      <c r="F23">
        <v>15</v>
      </c>
      <c r="G23">
        <v>52</v>
      </c>
      <c r="I23">
        <f>SUM(Table8[[#This Row],[Out Run]:[Fetch]])</f>
        <v>38</v>
      </c>
      <c r="J23">
        <f>SUM(Table8[[#This Row],[Out Run]:[ Pen]])</f>
        <v>90</v>
      </c>
      <c r="K23">
        <f>90-Table8[[#This Row],[P Lost]]</f>
        <v>0</v>
      </c>
      <c r="L23" s="10" t="s">
        <v>99</v>
      </c>
    </row>
    <row r="24" spans="1:12" x14ac:dyDescent="0.2">
      <c r="A24">
        <v>22</v>
      </c>
      <c r="B24" s="8" t="s">
        <v>113</v>
      </c>
      <c r="C24" s="8" t="s">
        <v>205</v>
      </c>
      <c r="D24">
        <v>19</v>
      </c>
      <c r="E24">
        <v>3</v>
      </c>
      <c r="F24">
        <v>17</v>
      </c>
      <c r="G24">
        <v>51</v>
      </c>
      <c r="I24">
        <f>SUM(Table8[[#This Row],[Out Run]:[Fetch]])</f>
        <v>39</v>
      </c>
      <c r="J24">
        <f>SUM(Table8[[#This Row],[Out Run]:[ Pen]])</f>
        <v>90</v>
      </c>
      <c r="K24">
        <f>90-Table8[[#This Row],[P Lost]]</f>
        <v>0</v>
      </c>
      <c r="L24" s="10" t="s">
        <v>99</v>
      </c>
    </row>
    <row r="25" spans="1:12" x14ac:dyDescent="0.2">
      <c r="A25">
        <v>23</v>
      </c>
      <c r="B25" s="8" t="s">
        <v>180</v>
      </c>
      <c r="C25" s="8" t="s">
        <v>206</v>
      </c>
      <c r="D25">
        <v>15</v>
      </c>
      <c r="E25">
        <v>7</v>
      </c>
      <c r="F25">
        <v>19</v>
      </c>
      <c r="G25">
        <v>49</v>
      </c>
      <c r="I25">
        <f>SUM(Table8[[#This Row],[Out Run]:[Fetch]])</f>
        <v>41</v>
      </c>
      <c r="J25">
        <f>SUM(Table8[[#This Row],[Out Run]:[ Pen]])</f>
        <v>90</v>
      </c>
      <c r="K25">
        <f>90-Table8[[#This Row],[P Lost]]</f>
        <v>0</v>
      </c>
      <c r="L25" s="10" t="s">
        <v>101</v>
      </c>
    </row>
    <row r="26" spans="1:12" x14ac:dyDescent="0.2">
      <c r="A26">
        <v>24</v>
      </c>
      <c r="B26" s="8" t="s">
        <v>139</v>
      </c>
      <c r="C26" s="8" t="s">
        <v>214</v>
      </c>
      <c r="D26">
        <v>19</v>
      </c>
      <c r="E26">
        <v>71</v>
      </c>
      <c r="I26">
        <f>SUM(Table8[[#This Row],[Out Run]:[Fetch]])</f>
        <v>90</v>
      </c>
      <c r="J26">
        <f>SUM(Table8[[#This Row],[Out Run]:[ Pen]])</f>
        <v>90</v>
      </c>
      <c r="K26">
        <f>90-Table8[[#This Row],[P Lost]]</f>
        <v>0</v>
      </c>
      <c r="L26" s="10" t="s">
        <v>99</v>
      </c>
    </row>
    <row r="27" spans="1:12" x14ac:dyDescent="0.2">
      <c r="A27">
        <v>25</v>
      </c>
      <c r="B27" s="9" t="s">
        <v>95</v>
      </c>
      <c r="C27" s="9" t="s">
        <v>182</v>
      </c>
      <c r="D27">
        <v>90</v>
      </c>
      <c r="I27">
        <f>SUM(Table8[[#This Row],[Out Run]:[Fetch]])</f>
        <v>90</v>
      </c>
      <c r="J27">
        <f>SUM(Table8[[#This Row],[Out Run]:[ Pen]])</f>
        <v>90</v>
      </c>
      <c r="K27">
        <f>90-Table8[[#This Row],[P Lost]]</f>
        <v>0</v>
      </c>
      <c r="L27" s="10" t="s">
        <v>101</v>
      </c>
    </row>
    <row r="28" spans="1:12" x14ac:dyDescent="0.2">
      <c r="A28">
        <v>26</v>
      </c>
      <c r="B28" s="9" t="s">
        <v>141</v>
      </c>
      <c r="C28" s="9" t="s">
        <v>187</v>
      </c>
      <c r="D28">
        <v>19</v>
      </c>
      <c r="E28">
        <v>2</v>
      </c>
      <c r="F28">
        <v>69</v>
      </c>
      <c r="I28">
        <f>SUM(Table8[[#This Row],[Out Run]:[Fetch]])</f>
        <v>90</v>
      </c>
      <c r="J28">
        <f>SUM(Table8[[#This Row],[Out Run]:[ Pen]])</f>
        <v>90</v>
      </c>
      <c r="K28">
        <f>90-Table8[[#This Row],[P Lost]]</f>
        <v>0</v>
      </c>
      <c r="L28" s="10" t="s">
        <v>99</v>
      </c>
    </row>
    <row r="29" spans="1:12" x14ac:dyDescent="0.2">
      <c r="A29">
        <v>27</v>
      </c>
      <c r="B29" s="9" t="s">
        <v>169</v>
      </c>
      <c r="C29" s="9" t="s">
        <v>212</v>
      </c>
      <c r="D29" s="15">
        <v>19</v>
      </c>
      <c r="E29" s="15">
        <v>71</v>
      </c>
      <c r="F29" s="15"/>
      <c r="G29" s="15"/>
      <c r="H29" s="15"/>
      <c r="I29" s="13">
        <f>SUM(Table8[[#This Row],[Out Run]:[Fetch]])</f>
        <v>90</v>
      </c>
      <c r="J29" s="13">
        <f>SUM(Table8[[#This Row],[Out Run]:[ Pen]])</f>
        <v>90</v>
      </c>
      <c r="K29" s="13">
        <f>90-Table8[[#This Row],[P Lost]]</f>
        <v>0</v>
      </c>
      <c r="L29" s="13" t="s">
        <v>99</v>
      </c>
    </row>
    <row r="30" spans="1:12" x14ac:dyDescent="0.2">
      <c r="A30">
        <v>28</v>
      </c>
      <c r="B30" s="14" t="s">
        <v>143</v>
      </c>
      <c r="C30" s="14" t="s">
        <v>208</v>
      </c>
      <c r="D30">
        <v>90</v>
      </c>
      <c r="I30">
        <f>SUM(Table8[[#This Row],[Out Run]:[Fetch]])</f>
        <v>90</v>
      </c>
      <c r="J30">
        <f>SUM(Table8[[#This Row],[Out Run]:[ Pen]])</f>
        <v>90</v>
      </c>
      <c r="K30">
        <f>90-Table8[[#This Row],[P Lost]]</f>
        <v>0</v>
      </c>
      <c r="L30" s="10" t="s">
        <v>99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9223BF-8213-9543-BAA6-A3679607ABBB}">
          <x14:formula1>
            <xm:f>Handlers!$C$2:$C$39</xm:f>
          </x14:formula1>
          <xm:sqref>B3:B30 A31:A39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7A8E3-513A-6747-9FD7-F33461A5F462}">
  <dimension ref="A3:L22"/>
  <sheetViews>
    <sheetView workbookViewId="0">
      <selection activeCell="C28" sqref="C28"/>
    </sheetView>
  </sheetViews>
  <sheetFormatPr baseColWidth="10" defaultRowHeight="16" x14ac:dyDescent="0.2"/>
  <cols>
    <col min="2" max="2" width="19.6640625" customWidth="1"/>
    <col min="12" max="12" width="41.1640625" customWidth="1"/>
  </cols>
  <sheetData>
    <row r="3" spans="1:12" x14ac:dyDescent="0.2">
      <c r="B3" s="7" t="s">
        <v>73</v>
      </c>
      <c r="C3" s="7" t="s">
        <v>74</v>
      </c>
      <c r="D3" t="s">
        <v>75</v>
      </c>
      <c r="E3" t="s">
        <v>76</v>
      </c>
      <c r="F3" t="s">
        <v>77</v>
      </c>
      <c r="G3" t="s">
        <v>78</v>
      </c>
      <c r="H3" t="s">
        <v>211</v>
      </c>
      <c r="I3" t="s">
        <v>82</v>
      </c>
      <c r="J3" t="s">
        <v>168</v>
      </c>
      <c r="K3" t="s">
        <v>84</v>
      </c>
      <c r="L3" t="s">
        <v>215</v>
      </c>
    </row>
    <row r="4" spans="1:12" x14ac:dyDescent="0.2">
      <c r="A4">
        <v>1</v>
      </c>
      <c r="B4" s="8" t="s">
        <v>154</v>
      </c>
      <c r="C4" s="8" t="s">
        <v>204</v>
      </c>
      <c r="D4">
        <v>0</v>
      </c>
      <c r="E4">
        <v>0</v>
      </c>
      <c r="F4">
        <v>1</v>
      </c>
      <c r="G4">
        <v>13</v>
      </c>
      <c r="H4">
        <v>1</v>
      </c>
      <c r="I4">
        <f>SUM(Table810[[#This Row],[Out Run]:[Fetch]])</f>
        <v>1</v>
      </c>
      <c r="J4">
        <f>SUM(Table810[[#This Row],[Out Run]:[ Pen]])</f>
        <v>15</v>
      </c>
      <c r="K4">
        <f>90-Table810[[#This Row],[P Lost]]</f>
        <v>75</v>
      </c>
      <c r="L4" s="10"/>
    </row>
    <row r="5" spans="1:12" x14ac:dyDescent="0.2">
      <c r="A5">
        <v>2</v>
      </c>
      <c r="B5" s="9" t="s">
        <v>183</v>
      </c>
      <c r="C5" s="9" t="s">
        <v>184</v>
      </c>
      <c r="D5">
        <v>0</v>
      </c>
      <c r="E5">
        <v>0</v>
      </c>
      <c r="F5">
        <v>2</v>
      </c>
      <c r="G5">
        <v>16</v>
      </c>
      <c r="H5">
        <v>2</v>
      </c>
      <c r="I5">
        <f>SUM(Table810[[#This Row],[Out Run]:[Fetch]])</f>
        <v>2</v>
      </c>
      <c r="J5">
        <f>SUM(Table810[[#This Row],[Out Run]:[ Pen]])</f>
        <v>20</v>
      </c>
      <c r="K5">
        <f>90-Table810[[#This Row],[P Lost]]</f>
        <v>70</v>
      </c>
      <c r="L5" s="10"/>
    </row>
    <row r="6" spans="1:12" x14ac:dyDescent="0.2">
      <c r="A6">
        <v>3</v>
      </c>
      <c r="B6" s="9" t="s">
        <v>196</v>
      </c>
      <c r="C6" s="9" t="s">
        <v>197</v>
      </c>
      <c r="D6">
        <v>5</v>
      </c>
      <c r="E6">
        <v>2</v>
      </c>
      <c r="F6">
        <v>6</v>
      </c>
      <c r="G6">
        <v>6</v>
      </c>
      <c r="H6">
        <v>1</v>
      </c>
      <c r="I6">
        <f>SUM(Table810[[#This Row],[Out Run]:[Fetch]])</f>
        <v>13</v>
      </c>
      <c r="J6">
        <f>SUM(Table810[[#This Row],[Out Run]:[ Pen]])</f>
        <v>20</v>
      </c>
      <c r="K6">
        <f>90-Table810[[#This Row],[P Lost]]</f>
        <v>70</v>
      </c>
      <c r="L6" s="10"/>
    </row>
    <row r="7" spans="1:12" x14ac:dyDescent="0.2">
      <c r="A7">
        <v>4</v>
      </c>
      <c r="B7" s="8" t="s">
        <v>180</v>
      </c>
      <c r="C7" s="8" t="s">
        <v>206</v>
      </c>
      <c r="D7">
        <v>1</v>
      </c>
      <c r="E7">
        <v>1</v>
      </c>
      <c r="F7">
        <v>8</v>
      </c>
      <c r="G7">
        <v>7</v>
      </c>
      <c r="H7">
        <v>4</v>
      </c>
      <c r="I7">
        <f>SUM(Table810[[#This Row],[Out Run]:[Fetch]])</f>
        <v>10</v>
      </c>
      <c r="J7">
        <f>SUM(Table810[[#This Row],[Out Run]:[ Pen]])</f>
        <v>21</v>
      </c>
      <c r="K7">
        <f>90-Table810[[#This Row],[P Lost]]</f>
        <v>69</v>
      </c>
      <c r="L7" s="10"/>
    </row>
    <row r="8" spans="1:12" x14ac:dyDescent="0.2">
      <c r="A8">
        <v>5</v>
      </c>
      <c r="B8" s="9" t="s">
        <v>129</v>
      </c>
      <c r="C8" s="9" t="s">
        <v>199</v>
      </c>
      <c r="D8">
        <v>0</v>
      </c>
      <c r="E8">
        <v>0</v>
      </c>
      <c r="F8">
        <v>4</v>
      </c>
      <c r="G8">
        <v>12</v>
      </c>
      <c r="H8">
        <v>10</v>
      </c>
      <c r="I8">
        <f>SUM(Table810[[#This Row],[Out Run]:[Fetch]])</f>
        <v>4</v>
      </c>
      <c r="J8">
        <f>SUM(Table810[[#This Row],[Out Run]:[ Pen]])</f>
        <v>26</v>
      </c>
      <c r="K8">
        <f>90-Table810[[#This Row],[P Lost]]</f>
        <v>64</v>
      </c>
      <c r="L8" s="10"/>
    </row>
    <row r="9" spans="1:12" x14ac:dyDescent="0.2">
      <c r="A9">
        <v>6</v>
      </c>
      <c r="B9" s="8" t="s">
        <v>180</v>
      </c>
      <c r="C9" s="8" t="s">
        <v>181</v>
      </c>
      <c r="D9">
        <v>1</v>
      </c>
      <c r="E9">
        <v>1</v>
      </c>
      <c r="F9">
        <v>7</v>
      </c>
      <c r="G9">
        <v>17</v>
      </c>
      <c r="H9">
        <v>0</v>
      </c>
      <c r="I9">
        <f>SUM(Table810[[#This Row],[Out Run]:[Fetch]])</f>
        <v>9</v>
      </c>
      <c r="J9">
        <f>SUM(Table810[[#This Row],[Out Run]:[ Pen]])</f>
        <v>26</v>
      </c>
      <c r="K9">
        <f>90-Table810[[#This Row],[P Lost]]</f>
        <v>64</v>
      </c>
      <c r="L9" s="10"/>
    </row>
    <row r="10" spans="1:12" x14ac:dyDescent="0.2">
      <c r="A10">
        <v>7</v>
      </c>
      <c r="B10" s="8" t="s">
        <v>88</v>
      </c>
      <c r="C10" s="8" t="s">
        <v>201</v>
      </c>
      <c r="D10">
        <v>1</v>
      </c>
      <c r="E10">
        <v>1</v>
      </c>
      <c r="F10">
        <v>3</v>
      </c>
      <c r="G10">
        <v>12</v>
      </c>
      <c r="H10">
        <v>10</v>
      </c>
      <c r="I10">
        <f>SUM(Table810[[#This Row],[Out Run]:[Fetch]])</f>
        <v>5</v>
      </c>
      <c r="J10">
        <f>SUM(Table810[[#This Row],[Out Run]:[ Pen]])</f>
        <v>27</v>
      </c>
      <c r="K10">
        <f>90-Table810[[#This Row],[P Lost]]</f>
        <v>63</v>
      </c>
      <c r="L10" s="10"/>
    </row>
    <row r="11" spans="1:12" x14ac:dyDescent="0.2">
      <c r="A11">
        <v>8</v>
      </c>
      <c r="B11" s="9" t="s">
        <v>97</v>
      </c>
      <c r="C11" s="9" t="s">
        <v>179</v>
      </c>
      <c r="D11">
        <v>1</v>
      </c>
      <c r="E11">
        <v>1</v>
      </c>
      <c r="F11">
        <v>4</v>
      </c>
      <c r="G11">
        <v>12</v>
      </c>
      <c r="H11">
        <v>9</v>
      </c>
      <c r="I11">
        <f>SUM(Table810[[#This Row],[Out Run]:[Fetch]])</f>
        <v>6</v>
      </c>
      <c r="J11">
        <f>SUM(Table810[[#This Row],[Out Run]:[ Pen]])</f>
        <v>27</v>
      </c>
      <c r="K11">
        <f>90-Table810[[#This Row],[P Lost]]</f>
        <v>63</v>
      </c>
      <c r="L11" s="10"/>
    </row>
    <row r="12" spans="1:12" x14ac:dyDescent="0.2">
      <c r="A12">
        <v>9</v>
      </c>
      <c r="B12" s="9" t="s">
        <v>193</v>
      </c>
      <c r="C12" s="9" t="s">
        <v>194</v>
      </c>
      <c r="D12">
        <v>0</v>
      </c>
      <c r="E12">
        <v>1</v>
      </c>
      <c r="F12">
        <v>10</v>
      </c>
      <c r="G12">
        <v>20</v>
      </c>
      <c r="H12">
        <v>0</v>
      </c>
      <c r="I12">
        <f>SUM(Table810[[#This Row],[Out Run]:[Fetch]])</f>
        <v>11</v>
      </c>
      <c r="J12">
        <f>SUM(Table810[[#This Row],[Out Run]:[ Pen]])</f>
        <v>31</v>
      </c>
      <c r="K12">
        <f>90-Table810[[#This Row],[P Lost]]</f>
        <v>59</v>
      </c>
      <c r="L12" s="10"/>
    </row>
    <row r="13" spans="1:12" x14ac:dyDescent="0.2">
      <c r="A13">
        <v>10</v>
      </c>
      <c r="B13" s="9" t="s">
        <v>119</v>
      </c>
      <c r="C13" s="9" t="s">
        <v>200</v>
      </c>
      <c r="D13">
        <v>2</v>
      </c>
      <c r="E13">
        <v>2</v>
      </c>
      <c r="F13">
        <v>5</v>
      </c>
      <c r="G13">
        <v>23</v>
      </c>
      <c r="H13">
        <v>2</v>
      </c>
      <c r="I13">
        <f>SUM(Table810[[#This Row],[Out Run]:[Fetch]])</f>
        <v>9</v>
      </c>
      <c r="J13">
        <f>SUM(Table810[[#This Row],[Out Run]:[ Pen]])</f>
        <v>34</v>
      </c>
      <c r="K13">
        <f>90-Table810[[#This Row],[P Lost]]</f>
        <v>56</v>
      </c>
      <c r="L13" s="10"/>
    </row>
    <row r="14" spans="1:12" x14ac:dyDescent="0.2">
      <c r="A14">
        <v>11</v>
      </c>
      <c r="B14" s="9" t="s">
        <v>188</v>
      </c>
      <c r="C14" s="9" t="s">
        <v>202</v>
      </c>
      <c r="D14">
        <v>0</v>
      </c>
      <c r="E14">
        <v>0</v>
      </c>
      <c r="F14">
        <v>14</v>
      </c>
      <c r="G14">
        <v>14</v>
      </c>
      <c r="H14">
        <v>10</v>
      </c>
      <c r="I14">
        <f>SUM(Table810[[#This Row],[Out Run]:[Fetch]])</f>
        <v>14</v>
      </c>
      <c r="J14">
        <f>SUM(Table810[[#This Row],[Out Run]:[ Pen]])</f>
        <v>38</v>
      </c>
      <c r="K14">
        <f>90-Table810[[#This Row],[P Lost]]</f>
        <v>52</v>
      </c>
      <c r="L14" s="10"/>
    </row>
    <row r="15" spans="1:12" x14ac:dyDescent="0.2">
      <c r="A15">
        <v>12</v>
      </c>
      <c r="B15" s="8" t="s">
        <v>111</v>
      </c>
      <c r="C15" s="8" t="s">
        <v>203</v>
      </c>
      <c r="D15">
        <v>5</v>
      </c>
      <c r="E15">
        <v>1</v>
      </c>
      <c r="F15">
        <v>3</v>
      </c>
      <c r="G15">
        <v>20</v>
      </c>
      <c r="H15">
        <v>10</v>
      </c>
      <c r="I15">
        <f>SUM(Table810[[#This Row],[Out Run]:[Fetch]])</f>
        <v>9</v>
      </c>
      <c r="J15">
        <f>SUM(Table810[[#This Row],[Out Run]:[ Pen]])</f>
        <v>39</v>
      </c>
      <c r="K15">
        <f>90-Table810[[#This Row],[P Lost]]</f>
        <v>51</v>
      </c>
      <c r="L15" s="10"/>
    </row>
    <row r="16" spans="1:12" x14ac:dyDescent="0.2">
      <c r="A16">
        <v>13</v>
      </c>
      <c r="B16" s="8" t="s">
        <v>190</v>
      </c>
      <c r="C16" s="8" t="s">
        <v>192</v>
      </c>
      <c r="D16">
        <v>0</v>
      </c>
      <c r="E16">
        <v>0</v>
      </c>
      <c r="F16">
        <v>15</v>
      </c>
      <c r="G16">
        <v>18</v>
      </c>
      <c r="H16">
        <v>10</v>
      </c>
      <c r="I16">
        <f>SUM(Table810[[#This Row],[Out Run]:[Fetch]])</f>
        <v>15</v>
      </c>
      <c r="J16">
        <f>SUM(Table810[[#This Row],[Out Run]:[ Pen]])</f>
        <v>43</v>
      </c>
      <c r="K16">
        <f>90-Table810[[#This Row],[P Lost]]</f>
        <v>47</v>
      </c>
      <c r="L16" s="10"/>
    </row>
    <row r="17" spans="1:12" x14ac:dyDescent="0.2">
      <c r="A17">
        <v>14</v>
      </c>
      <c r="B17" s="8" t="s">
        <v>133</v>
      </c>
      <c r="C17" s="8" t="s">
        <v>207</v>
      </c>
      <c r="D17">
        <v>19</v>
      </c>
      <c r="E17">
        <v>3</v>
      </c>
      <c r="F17">
        <v>6</v>
      </c>
      <c r="G17">
        <v>15</v>
      </c>
      <c r="H17">
        <v>10</v>
      </c>
      <c r="I17">
        <f>SUM(Table810[[#This Row],[Out Run]:[Fetch]])</f>
        <v>28</v>
      </c>
      <c r="J17">
        <f>SUM(Table810[[#This Row],[Out Run]:[ Pen]])</f>
        <v>53</v>
      </c>
      <c r="K17">
        <f>90-Table810[[#This Row],[P Lost]]</f>
        <v>37</v>
      </c>
      <c r="L17" s="10"/>
    </row>
    <row r="18" spans="1:12" x14ac:dyDescent="0.2">
      <c r="A18">
        <v>15</v>
      </c>
      <c r="B18" s="9" t="s">
        <v>209</v>
      </c>
      <c r="C18" s="9" t="s">
        <v>210</v>
      </c>
      <c r="D18">
        <v>18</v>
      </c>
      <c r="E18">
        <v>0</v>
      </c>
      <c r="F18">
        <v>12</v>
      </c>
      <c r="G18">
        <v>27</v>
      </c>
      <c r="H18">
        <v>2</v>
      </c>
      <c r="I18">
        <f>SUM(Table810[[#This Row],[Out Run]:[Fetch]])</f>
        <v>30</v>
      </c>
      <c r="J18">
        <f>SUM(Table810[[#This Row],[Out Run]:[ Pen]])</f>
        <v>59</v>
      </c>
      <c r="K18">
        <f>90-Table810[[#This Row],[P Lost]]</f>
        <v>31</v>
      </c>
      <c r="L18" s="10"/>
    </row>
    <row r="19" spans="1:12" x14ac:dyDescent="0.2">
      <c r="A19">
        <v>16</v>
      </c>
      <c r="B19" s="8" t="s">
        <v>113</v>
      </c>
      <c r="C19" s="8" t="s">
        <v>205</v>
      </c>
      <c r="D19">
        <v>19</v>
      </c>
      <c r="E19">
        <v>5</v>
      </c>
      <c r="F19">
        <v>17</v>
      </c>
      <c r="G19">
        <v>25</v>
      </c>
      <c r="H19">
        <v>5</v>
      </c>
      <c r="I19">
        <f>SUM(Table810[[#This Row],[Out Run]:[Fetch]])</f>
        <v>41</v>
      </c>
      <c r="J19">
        <f>SUM(Table810[[#This Row],[Out Run]:[ Pen]])</f>
        <v>71</v>
      </c>
      <c r="K19">
        <f>90-Table810[[#This Row],[P Lost]]</f>
        <v>19</v>
      </c>
      <c r="L19" s="10"/>
    </row>
    <row r="20" spans="1:12" x14ac:dyDescent="0.2">
      <c r="A20">
        <v>17</v>
      </c>
      <c r="B20" s="8" t="s">
        <v>116</v>
      </c>
      <c r="C20" s="8" t="s">
        <v>126</v>
      </c>
      <c r="D20">
        <v>2</v>
      </c>
      <c r="E20">
        <v>2</v>
      </c>
      <c r="F20">
        <v>8</v>
      </c>
      <c r="G20">
        <v>10</v>
      </c>
      <c r="H20">
        <v>68</v>
      </c>
      <c r="I20">
        <f>SUM(Table810[[#This Row],[Out Run]:[Fetch]])</f>
        <v>12</v>
      </c>
      <c r="J20">
        <f>SUM(Table810[[#This Row],[Out Run]:[ Pen]])</f>
        <v>90</v>
      </c>
      <c r="K20">
        <f>90-Table810[[#This Row],[P Lost]]</f>
        <v>0</v>
      </c>
      <c r="L20" s="10" t="s">
        <v>101</v>
      </c>
    </row>
    <row r="21" spans="1:12" x14ac:dyDescent="0.2">
      <c r="A21">
        <v>18</v>
      </c>
      <c r="B21" s="8" t="s">
        <v>188</v>
      </c>
      <c r="C21" s="8" t="s">
        <v>140</v>
      </c>
      <c r="D21">
        <v>3</v>
      </c>
      <c r="E21">
        <v>2</v>
      </c>
      <c r="F21">
        <v>17</v>
      </c>
      <c r="G21">
        <v>21</v>
      </c>
      <c r="H21">
        <v>47</v>
      </c>
      <c r="I21">
        <f>SUM(Table810[[#This Row],[Out Run]:[Fetch]])</f>
        <v>22</v>
      </c>
      <c r="J21">
        <f>SUM(Table810[[#This Row],[Out Run]:[ Pen]])</f>
        <v>90</v>
      </c>
      <c r="K21">
        <f>90-Table810[[#This Row],[P Lost]]</f>
        <v>0</v>
      </c>
      <c r="L21" s="10" t="s">
        <v>99</v>
      </c>
    </row>
    <row r="22" spans="1:12" x14ac:dyDescent="0.2">
      <c r="A22">
        <v>19</v>
      </c>
      <c r="B22" s="8" t="s">
        <v>92</v>
      </c>
      <c r="C22" s="8" t="s">
        <v>191</v>
      </c>
      <c r="D22">
        <v>0</v>
      </c>
      <c r="E22">
        <v>0</v>
      </c>
      <c r="F22">
        <v>90</v>
      </c>
      <c r="I22">
        <f>SUM(Table810[[#This Row],[Out Run]:[Fetch]])</f>
        <v>90</v>
      </c>
      <c r="J22">
        <f>SUM(Table810[[#This Row],[Out Run]:[ Pen]])</f>
        <v>90</v>
      </c>
      <c r="K22">
        <f>90-Table810[[#This Row],[P Lost]]</f>
        <v>0</v>
      </c>
      <c r="L22" s="10" t="s">
        <v>99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B1549-CF72-E347-9648-2AE9A00B4163}">
          <x14:formula1>
            <xm:f>Handlers!$C$2:$C$39</xm:f>
          </x14:formula1>
          <xm:sqref>B4:B22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Handlers</vt:lpstr>
      <vt:lpstr>Tue Open Sheep</vt:lpstr>
      <vt:lpstr>Wed Open Sheep</vt:lpstr>
      <vt:lpstr>Thr Open Sheep</vt:lpstr>
      <vt:lpstr>Overall Sheep</vt:lpstr>
      <vt:lpstr>Tue PN</vt:lpstr>
      <vt:lpstr>Wed PN</vt:lpstr>
      <vt:lpstr>Thr 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Shepard</dc:creator>
  <cp:lastModifiedBy>Jim Shepard</cp:lastModifiedBy>
  <dcterms:created xsi:type="dcterms:W3CDTF">2018-10-20T22:01:03Z</dcterms:created>
  <dcterms:modified xsi:type="dcterms:W3CDTF">2018-10-21T15:17:47Z</dcterms:modified>
</cp:coreProperties>
</file>